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drawings/drawing2.xml" ContentType="application/vnd.openxmlformats-officedocument.drawing+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11"/>
  <workbookPr/>
  <mc:AlternateContent xmlns:mc="http://schemas.openxmlformats.org/markup-compatibility/2006">
    <mc:Choice Requires="x15">
      <x15ac:absPath xmlns:x15ac="http://schemas.microsoft.com/office/spreadsheetml/2010/11/ac" url="S:\Observatoire transfrontalier\Réunion\Réunion 24-10-24\Compte-rendu\"/>
    </mc:Choice>
  </mc:AlternateContent>
  <xr:revisionPtr revIDLastSave="0" documentId="11_1BBF973601FAF90771B86F7D1677BF0DE188020D" xr6:coauthVersionLast="47" xr6:coauthVersionMax="47" xr10:uidLastSave="{00000000-0000-0000-0000-000000000000}"/>
  <bookViews>
    <workbookView xWindow="0" yWindow="0" windowWidth="23040" windowHeight="8610" xr2:uid="{00000000-000D-0000-FFFF-FFFF00000000}"/>
  </bookViews>
  <sheets>
    <sheet name="scoring" sheetId="1" r:id="rId1"/>
    <sheet name="matrice"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49" i="1" l="1"/>
  <c r="C48" i="1"/>
  <c r="C51" i="1" s="1"/>
  <c r="D43" i="1"/>
  <c r="D42" i="1"/>
  <c r="D45" i="1" s="1"/>
  <c r="D32" i="1"/>
  <c r="D31" i="1"/>
  <c r="D30" i="1"/>
  <c r="D33" i="1" s="1"/>
  <c r="C26" i="1"/>
  <c r="C25" i="1"/>
  <c r="C24" i="1"/>
  <c r="B24" i="1"/>
  <c r="K14" i="1"/>
  <c r="W4" i="1"/>
  <c r="W5" i="1"/>
  <c r="W6" i="1"/>
  <c r="W7" i="1"/>
  <c r="W8" i="1"/>
  <c r="W9" i="1"/>
  <c r="W10" i="1"/>
  <c r="W11" i="1"/>
  <c r="W12" i="1"/>
  <c r="W13" i="1"/>
  <c r="W14" i="1"/>
  <c r="W15" i="1"/>
  <c r="W16" i="1"/>
  <c r="W17" i="1"/>
  <c r="W18" i="1"/>
  <c r="W3" i="1"/>
  <c r="V4" i="1"/>
  <c r="V5" i="1"/>
  <c r="V6" i="1"/>
  <c r="V7" i="1"/>
  <c r="V8" i="1"/>
  <c r="V10" i="1"/>
  <c r="V11" i="1"/>
  <c r="V13" i="1"/>
  <c r="V15" i="1"/>
  <c r="V17" i="1"/>
  <c r="V18" i="1"/>
  <c r="V3" i="1"/>
  <c r="U4" i="1"/>
  <c r="X4" i="1" s="1"/>
  <c r="U5" i="1"/>
  <c r="X5" i="1" s="1"/>
  <c r="U6" i="1"/>
  <c r="U7" i="1"/>
  <c r="U8" i="1"/>
  <c r="U10" i="1"/>
  <c r="U11" i="1"/>
  <c r="U13" i="1"/>
  <c r="U15" i="1"/>
  <c r="U17" i="1"/>
  <c r="U18" i="1"/>
  <c r="U3" i="1"/>
  <c r="Q16" i="1"/>
  <c r="P16" i="1"/>
  <c r="U16" i="1" s="1"/>
  <c r="S4" i="1"/>
  <c r="S5" i="1"/>
  <c r="S6" i="1"/>
  <c r="S7" i="1"/>
  <c r="S8" i="1"/>
  <c r="S10" i="1"/>
  <c r="S11" i="1"/>
  <c r="S13" i="1"/>
  <c r="S15" i="1"/>
  <c r="S16" i="1"/>
  <c r="S17" i="1"/>
  <c r="S18" i="1"/>
  <c r="S3" i="1"/>
  <c r="N4" i="1"/>
  <c r="N5" i="1"/>
  <c r="N6" i="1"/>
  <c r="N7" i="1"/>
  <c r="N8" i="1"/>
  <c r="N10" i="1"/>
  <c r="N11" i="1"/>
  <c r="N13" i="1"/>
  <c r="N15" i="1"/>
  <c r="N16" i="1"/>
  <c r="N17" i="1"/>
  <c r="N18" i="1"/>
  <c r="N3" i="1"/>
  <c r="X7" i="1"/>
  <c r="X8" i="1"/>
  <c r="AL5" i="1"/>
  <c r="AL6" i="1"/>
  <c r="AL7" i="1"/>
  <c r="AL8" i="1"/>
  <c r="AL10" i="1"/>
  <c r="AL11" i="1"/>
  <c r="AL13" i="1"/>
  <c r="AL15" i="1"/>
  <c r="AL16" i="1"/>
  <c r="AL17" i="1"/>
  <c r="AL18" i="1"/>
  <c r="AL4" i="1"/>
  <c r="AK5" i="1"/>
  <c r="AN5" i="1" s="1"/>
  <c r="AK6" i="1"/>
  <c r="AN6" i="1" s="1"/>
  <c r="AK7" i="1"/>
  <c r="AN7" i="1" s="1"/>
  <c r="AK8" i="1"/>
  <c r="AN8" i="1" s="1"/>
  <c r="AK9" i="1"/>
  <c r="AK10" i="1"/>
  <c r="AN10" i="1" s="1"/>
  <c r="AK11" i="1"/>
  <c r="AK12" i="1"/>
  <c r="AK13" i="1"/>
  <c r="AN13" i="1" s="1"/>
  <c r="AK14" i="1"/>
  <c r="AK15" i="1"/>
  <c r="AK16" i="1"/>
  <c r="AK17" i="1"/>
  <c r="AK18" i="1"/>
  <c r="AN18" i="1" s="1"/>
  <c r="AK4" i="1"/>
  <c r="AI19" i="1"/>
  <c r="AG5" i="1"/>
  <c r="AG6" i="1"/>
  <c r="AG7" i="1"/>
  <c r="AG8" i="1"/>
  <c r="AG9" i="1"/>
  <c r="AG10" i="1"/>
  <c r="AG11" i="1"/>
  <c r="AG12" i="1"/>
  <c r="AG13" i="1"/>
  <c r="AG14" i="1"/>
  <c r="AG15" i="1"/>
  <c r="AG16" i="1"/>
  <c r="AG17" i="1"/>
  <c r="AG18" i="1"/>
  <c r="AG4" i="1"/>
  <c r="AG3" i="1" s="1"/>
  <c r="AF5" i="1"/>
  <c r="AI5" i="1" s="1"/>
  <c r="AF6" i="1"/>
  <c r="AI6" i="1" s="1"/>
  <c r="AF7" i="1"/>
  <c r="AI7" i="1" s="1"/>
  <c r="AF8" i="1"/>
  <c r="AI8" i="1" s="1"/>
  <c r="AF10" i="1"/>
  <c r="AF11" i="1"/>
  <c r="AF13" i="1"/>
  <c r="AI13" i="1" s="1"/>
  <c r="AF15" i="1"/>
  <c r="AI15" i="1" s="1"/>
  <c r="AF16" i="1"/>
  <c r="AI16" i="1" s="1"/>
  <c r="AF17" i="1"/>
  <c r="AF4" i="1"/>
  <c r="AF18" i="1"/>
  <c r="AI18" i="1" s="1"/>
  <c r="AE5" i="1"/>
  <c r="AH5" i="1"/>
  <c r="AJ5" i="1"/>
  <c r="AM5" i="1"/>
  <c r="AE6" i="1"/>
  <c r="AH6" i="1"/>
  <c r="AJ6" i="1"/>
  <c r="AM6" i="1"/>
  <c r="AE7" i="1"/>
  <c r="AH7" i="1"/>
  <c r="AJ7" i="1"/>
  <c r="AM7" i="1"/>
  <c r="AE8" i="1"/>
  <c r="AH8" i="1"/>
  <c r="AJ8" i="1"/>
  <c r="AM8" i="1"/>
  <c r="AE9" i="1"/>
  <c r="AH9" i="1"/>
  <c r="AJ9" i="1"/>
  <c r="AM9" i="1"/>
  <c r="AE10" i="1"/>
  <c r="AH10" i="1"/>
  <c r="AJ10" i="1"/>
  <c r="AM10" i="1"/>
  <c r="AE11" i="1"/>
  <c r="AH11" i="1"/>
  <c r="AJ11" i="1"/>
  <c r="AM11" i="1"/>
  <c r="AE12" i="1"/>
  <c r="AH12" i="1"/>
  <c r="AJ12" i="1"/>
  <c r="AM12" i="1"/>
  <c r="AE13" i="1"/>
  <c r="AH13" i="1"/>
  <c r="AJ13" i="1"/>
  <c r="AM13" i="1"/>
  <c r="AE14" i="1"/>
  <c r="AH14" i="1"/>
  <c r="AJ14" i="1"/>
  <c r="AM14" i="1"/>
  <c r="AE15" i="1"/>
  <c r="AH15" i="1"/>
  <c r="AJ15" i="1"/>
  <c r="AM15" i="1"/>
  <c r="AE16" i="1"/>
  <c r="AH16" i="1"/>
  <c r="AJ16" i="1"/>
  <c r="AM16" i="1"/>
  <c r="AE17" i="1"/>
  <c r="AH17" i="1"/>
  <c r="AJ17" i="1"/>
  <c r="AM17" i="1"/>
  <c r="AE18" i="1"/>
  <c r="AH18" i="1"/>
  <c r="AJ18" i="1"/>
  <c r="AM18" i="1"/>
  <c r="AB4" i="1"/>
  <c r="AC4" i="1"/>
  <c r="AE4" i="1"/>
  <c r="AH4" i="1"/>
  <c r="AJ4" i="1"/>
  <c r="AM4" i="1"/>
  <c r="AC5" i="1"/>
  <c r="AC6" i="1"/>
  <c r="AC7" i="1"/>
  <c r="AC8" i="1"/>
  <c r="AC9" i="1"/>
  <c r="AC10" i="1"/>
  <c r="AC11" i="1"/>
  <c r="AC12" i="1"/>
  <c r="AC13" i="1"/>
  <c r="AC14" i="1"/>
  <c r="AC15" i="1"/>
  <c r="AC16" i="1"/>
  <c r="AC17" i="1"/>
  <c r="AC18" i="1"/>
  <c r="AB5" i="1"/>
  <c r="AB6" i="1"/>
  <c r="AB7" i="1"/>
  <c r="AB8" i="1"/>
  <c r="AB9" i="1"/>
  <c r="AB10" i="1"/>
  <c r="AB11" i="1"/>
  <c r="AB12" i="1"/>
  <c r="AB13" i="1"/>
  <c r="AB14" i="1"/>
  <c r="AB15" i="1"/>
  <c r="AB16" i="1"/>
  <c r="AB17" i="1"/>
  <c r="AB18" i="1"/>
  <c r="AA5" i="1"/>
  <c r="AA6" i="1"/>
  <c r="AA7" i="1"/>
  <c r="AD7" i="1" s="1"/>
  <c r="AA8" i="1"/>
  <c r="AD8" i="1" s="1"/>
  <c r="AA9" i="1"/>
  <c r="AA10" i="1"/>
  <c r="AA11" i="1"/>
  <c r="AA12" i="1"/>
  <c r="AA13" i="1"/>
  <c r="AA14" i="1"/>
  <c r="AA15" i="1"/>
  <c r="AD15" i="1" s="1"/>
  <c r="AA16" i="1"/>
  <c r="AD16" i="1" s="1"/>
  <c r="AA17" i="1"/>
  <c r="AA18" i="1"/>
  <c r="AA4" i="1"/>
  <c r="AA3" i="1" s="1"/>
  <c r="AE3" i="1" l="1"/>
  <c r="AI17" i="1"/>
  <c r="AI11" i="1"/>
  <c r="Q14" i="1"/>
  <c r="V16" i="1"/>
  <c r="X11" i="1"/>
  <c r="U14" i="1"/>
  <c r="K12" i="1"/>
  <c r="C27" i="1"/>
  <c r="U12" i="1"/>
  <c r="N12" i="1"/>
  <c r="N14" i="1"/>
  <c r="AF14" i="1"/>
  <c r="AI14" i="1" s="1"/>
  <c r="S14" i="1"/>
  <c r="X6" i="1"/>
  <c r="AN16" i="1"/>
  <c r="X16" i="1"/>
  <c r="AN17" i="1"/>
  <c r="AN4" i="1"/>
  <c r="AN11" i="1"/>
  <c r="X15" i="1"/>
  <c r="AN15" i="1"/>
  <c r="AJ3" i="1"/>
  <c r="AH3" i="1"/>
  <c r="X17" i="1"/>
  <c r="AI4" i="1"/>
  <c r="AI10" i="1"/>
  <c r="AD18" i="1"/>
  <c r="AD11" i="1"/>
  <c r="AD17" i="1"/>
  <c r="AD9" i="1"/>
  <c r="X3" i="1"/>
  <c r="AD14" i="1"/>
  <c r="AD13" i="1"/>
  <c r="AD5" i="1"/>
  <c r="AD6" i="1"/>
  <c r="AB3" i="1"/>
  <c r="AD10" i="1"/>
  <c r="AD12" i="1"/>
  <c r="X13" i="1"/>
  <c r="X18" i="1"/>
  <c r="X10" i="1"/>
  <c r="AM3" i="1"/>
  <c r="AC3" i="1"/>
  <c r="AD4" i="1"/>
  <c r="AL3" i="1"/>
  <c r="AK3" i="1"/>
  <c r="AN3" i="1" s="1"/>
  <c r="AF3" i="1"/>
  <c r="AI3" i="1" s="1"/>
  <c r="AF12" i="1" l="1"/>
  <c r="AI12" i="1" s="1"/>
  <c r="K9" i="1"/>
  <c r="V14" i="1"/>
  <c r="X14" i="1" s="1"/>
  <c r="Q12" i="1"/>
  <c r="AL14" i="1"/>
  <c r="AN14" i="1" s="1"/>
  <c r="AD3" i="1"/>
  <c r="S12" i="1" l="1"/>
  <c r="Q9" i="1"/>
  <c r="AL12" i="1"/>
  <c r="AN12" i="1" s="1"/>
  <c r="V12" i="1"/>
  <c r="X12" i="1" s="1"/>
  <c r="AF9" i="1"/>
  <c r="AI9" i="1" s="1"/>
  <c r="U9" i="1"/>
  <c r="N9" i="1"/>
  <c r="AL9" i="1" l="1"/>
  <c r="AN9" i="1" s="1"/>
  <c r="V9" i="1"/>
  <c r="X9" i="1" s="1"/>
  <c r="S9" i="1"/>
</calcChain>
</file>

<file path=xl/sharedStrings.xml><?xml version="1.0" encoding="utf-8"?>
<sst xmlns="http://schemas.openxmlformats.org/spreadsheetml/2006/main" count="88" uniqueCount="53">
  <si>
    <r>
      <t>Thématiques -</t>
    </r>
    <r>
      <rPr>
        <b/>
        <sz val="11"/>
        <color theme="5" tint="0.59999389629810485"/>
        <rFont val="Calibri"/>
        <family val="2"/>
        <scheme val="minor"/>
      </rPr>
      <t>Thema's</t>
    </r>
  </si>
  <si>
    <t>Vlaamse zijde</t>
  </si>
  <si>
    <t>versant français</t>
  </si>
  <si>
    <t>versant wallon</t>
  </si>
  <si>
    <t>TOTAL</t>
  </si>
  <si>
    <t>niveau 1</t>
  </si>
  <si>
    <t>niveau 2</t>
  </si>
  <si>
    <t>niveau 3</t>
  </si>
  <si>
    <t xml:space="preserve">niveau 4 </t>
  </si>
  <si>
    <t>niveau 5</t>
  </si>
  <si>
    <t>geografische granulariteit</t>
  </si>
  <si>
    <t>beschikbaarheid bij de leveranciers</t>
  </si>
  <si>
    <t>grensoverschrijdende meerwaarde</t>
  </si>
  <si>
    <t>TOTAAL</t>
  </si>
  <si>
    <t>rechtvaardiging</t>
  </si>
  <si>
    <t>granularité géographique</t>
  </si>
  <si>
    <t>disponibilité fournisseurs</t>
  </si>
  <si>
    <t>plus-value transfrontalière</t>
  </si>
  <si>
    <t>Justification</t>
  </si>
  <si>
    <r>
      <t xml:space="preserve">Démographie-population
</t>
    </r>
    <r>
      <rPr>
        <sz val="11"/>
        <color theme="4" tint="-0.249977111117893"/>
        <rFont val="Calibri"/>
        <family val="2"/>
        <scheme val="minor"/>
      </rPr>
      <t>Demografie - Bevolking</t>
    </r>
  </si>
  <si>
    <r>
      <t xml:space="preserve">Ménages - </t>
    </r>
    <r>
      <rPr>
        <sz val="11"/>
        <color theme="4" tint="-0.249977111117893"/>
        <rFont val="Calibri"/>
        <family val="2"/>
        <scheme val="minor"/>
      </rPr>
      <t>Huishoudens</t>
    </r>
  </si>
  <si>
    <t>Les données sont accessibles directement auprès du SPF Économie (Statbel) et peuvent être téléchargées au format XLS. Elles sont disponibles à l'échelle communale et incluent les informations les plus récentes sur le nombre et la composition des ménages, actualisées au 1er janvier 2024.</t>
  </si>
  <si>
    <t>Population</t>
  </si>
  <si>
    <r>
      <t xml:space="preserve">Soldes naturels et migratoires
</t>
    </r>
    <r>
      <rPr>
        <sz val="11"/>
        <color theme="4" tint="-0.249977111117893"/>
        <rFont val="Calibri"/>
        <family val="2"/>
        <scheme val="minor"/>
      </rPr>
      <t>Natuurlijke en migratie-saldi</t>
    </r>
  </si>
  <si>
    <t>Les données peuvent être obtenues directement auprès du SPF Économie - Statbel via le téléchargement au format XLS. Elles sont disponibles à l’échelle communale et portent sur les mouvements de population pour l’année 2023. Ces données incluent les soldes naturels (naissances et décès) ainsi que les soldes migratoires (internes et externes), calculés entre le 31/12 et le 01/01</t>
  </si>
  <si>
    <r>
      <t xml:space="preserve">Composition - </t>
    </r>
    <r>
      <rPr>
        <sz val="11"/>
        <color rgb="FF0070C0"/>
        <rFont val="Calibri"/>
        <family val="2"/>
        <scheme val="minor"/>
      </rPr>
      <t>Samenstelling</t>
    </r>
  </si>
  <si>
    <r>
      <t xml:space="preserve">Population active
</t>
    </r>
    <r>
      <rPr>
        <sz val="11"/>
        <color theme="4" tint="-0.249977111117893"/>
        <rFont val="Calibri"/>
        <family val="2"/>
        <scheme val="minor"/>
      </rPr>
      <t>Actieve Bevolking</t>
    </r>
  </si>
  <si>
    <t>Les données sont accessibles directement auprès du SPF Économie - Statbel, notamment via la plateforme Be.Stat ou par téléchargement au format XLS. Elles portent sur le nombre d’habitants ainsi que sur leur répartition par sexe et par tranche d’âge.</t>
  </si>
  <si>
    <r>
      <t xml:space="preserve">Marché du travail
</t>
    </r>
    <r>
      <rPr>
        <sz val="11"/>
        <color theme="4" tint="-0.249977111117893"/>
        <rFont val="Calibri"/>
        <family val="2"/>
        <scheme val="minor"/>
      </rPr>
      <t>Arbeidsmarkt - Werkgelengenheid</t>
    </r>
  </si>
  <si>
    <r>
      <t xml:space="preserve">Taux - </t>
    </r>
    <r>
      <rPr>
        <sz val="11"/>
        <color theme="4" tint="-0.249977111117893"/>
        <rFont val="Calibri"/>
        <family val="2"/>
        <scheme val="minor"/>
      </rPr>
      <t>Graad</t>
    </r>
  </si>
  <si>
    <t>Les données relatives au taux d'emploi et au taux d'activité sont disponibles via le site de Steunpunt Werk, basées sur les bases de données administratives existantes (ONSS, INASTI, ONEM, etc.), avec la dernière année disponible correspondant à la moyenne annuelle de 2022. Concernant le taux de chômage des chômeurs complets indemnisés, la demande doit être introduite auprès de l'ONEM. Un outil de statistiques interactives est également disponible sur le site de l'ONEM, offrant des données actualisées jusqu'à la moyenne annuelle de 2023. Pour ces trois indicateurs, la granularité géographique la plus fine correspond à l’échelle communale.</t>
  </si>
  <si>
    <r>
      <t xml:space="preserve">Flux de mobilité
</t>
    </r>
    <r>
      <rPr>
        <sz val="11"/>
        <color theme="4" tint="-0.249977111117893"/>
        <rFont val="Calibri"/>
        <family val="2"/>
        <scheme val="minor"/>
      </rPr>
      <t>Mobiliteitsstromen</t>
    </r>
  </si>
  <si>
    <t>En matière de mobilité pendulaire « domicile-travail », Steunpunt Werk met à disposition des statistiques en ligne, disponibles depuis plusieurs mois à l’échelle communale, portant sur l’année 2022.</t>
  </si>
  <si>
    <r>
      <t xml:space="preserve">Qualité - </t>
    </r>
    <r>
      <rPr>
        <sz val="11"/>
        <color theme="4" tint="-0.249977111117893"/>
        <rFont val="Calibri"/>
        <family val="2"/>
        <scheme val="minor"/>
      </rPr>
      <t>Kwaliteit</t>
    </r>
  </si>
  <si>
    <r>
      <t xml:space="preserve">Inactifs - </t>
    </r>
    <r>
      <rPr>
        <sz val="11"/>
        <color theme="4" tint="-0.249977111117893"/>
        <rFont val="Calibri"/>
        <family val="2"/>
        <scheme val="minor"/>
      </rPr>
      <t>Inactieven</t>
    </r>
  </si>
  <si>
    <t>Steunpunt Werk propose une estimation de la population inactive basée sur les bases de données administratives (ONSS, ONEM, etc.). Ces données, correspondant à la moyenne annuelle pour l'année 2022, sont disponibles sur leur site.</t>
  </si>
  <si>
    <r>
      <t xml:space="preserve">Atifs - </t>
    </r>
    <r>
      <rPr>
        <sz val="11"/>
        <color theme="4" tint="-0.249977111117893"/>
        <rFont val="Calibri"/>
        <family val="2"/>
        <scheme val="minor"/>
      </rPr>
      <t>Actieven</t>
    </r>
  </si>
  <si>
    <r>
      <t xml:space="preserve">Demandeurs d'emploi
</t>
    </r>
    <r>
      <rPr>
        <sz val="11"/>
        <color theme="4" tint="-0.249977111117893"/>
        <rFont val="Calibri"/>
        <family val="2"/>
        <scheme val="minor"/>
      </rPr>
      <t>Werzoekenden</t>
    </r>
  </si>
  <si>
    <t>Le FOREM publie les données relatives aux demandeurs d'emploi inoccupés pour les communes wallonnes de langue française. Ces données sont disponibles à l’échelle communale via les « statistiques locales de la demande d’emploi », avec des données actualisées en fin de mois. Il est également possible, sur demande, d’obtenir ces données sur la base d’une moyenne annuelle.</t>
  </si>
  <si>
    <r>
      <t xml:space="preserve">Travailleurs - </t>
    </r>
    <r>
      <rPr>
        <sz val="11"/>
        <color theme="4" tint="-0.249977111117893"/>
        <rFont val="Calibri"/>
        <family val="2"/>
        <scheme val="minor"/>
      </rPr>
      <t>Werkers</t>
    </r>
  </si>
  <si>
    <r>
      <t xml:space="preserve">Salariés
</t>
    </r>
    <r>
      <rPr>
        <sz val="11"/>
        <color theme="4" tint="-0.249977111117893"/>
        <rFont val="Calibri"/>
        <family val="2"/>
        <scheme val="minor"/>
      </rPr>
      <t>Lonen</t>
    </r>
  </si>
  <si>
    <t>Il est important de préciser que Steunpunt Werk publie également des données relatives au total des travailleurs (moyenne annuelle 2022) en utilisant une méthodologie qui associe plusieurs bases de données. Afin de différencier les travailleurs salariés des travailleurs indépendants, il est nécessaire de faire une demande auprès de l'ONSS et de l'INASTI.
Pour les travailleurs salariés, ces demandes permettent d’obtenir des données plus récentes, avec une ventilation par secteur d’activité (NACE), dimension de l'UE, sexe, etc. Il est essentiel de distinguer les travailleurs salariés selon leur lieu de travail et leur lieu de résidence. Bien que l'ONSS publie des statistiques interactives accessibles sur leur site, celles-ci ont une granularité qui s’arrête au niveau des arrondissements (NUTS3). Pour obtenir des données à l’échelle communale, une demande payante doit être introduite auprès de l'ONSS. Les données les plus récentes sont celles du 4e trimestre 2022 pour les postes de travail salariés au lieu de travail et du 4e trimestre 2023 pour ceux au lieu de résidence.
Étant donné que la granularité géographique est un critère prioritaire (note maximale de 4), la nécessité de soumettre une demande payante peut réduire la note basée sur le critère de "disponibilité fournisseurs"</t>
  </si>
  <si>
    <r>
      <t xml:space="preserve">Indépendants
</t>
    </r>
    <r>
      <rPr>
        <sz val="11"/>
        <color theme="4" tint="-0.249977111117893"/>
        <rFont val="Calibri"/>
        <family val="2"/>
        <scheme val="minor"/>
      </rPr>
      <t>Zelfstandigen</t>
    </r>
  </si>
  <si>
    <t>Il est important de préciser que Steunpunt Werk publie également des données relatives au total des travailleurs (moyenne annuelle 2022) en utilisant une méthodologie qui associe plusieurs bases de données. Afin de dissocier les travailleurs salariés des travailleurs indépendants, il est nécessaire de faire une demande auprès de l'ONSS et de l'INASTI.
Pour les travailleurs indépendants, une demande doit être introduite auprès de l'INASTI pour obtenir des données détaillées par commune, par branche d’activité, ainsi que par nature de l'indépendant (principal, complémentaire et actifs après la pension). Ces données incluent également les aidants. Les dernières données disponibles sont celles reprises au 31 décembre 2023.</t>
  </si>
  <si>
    <t>Ne remplir que les cellules en "jaune"</t>
  </si>
  <si>
    <t>Démographie</t>
  </si>
  <si>
    <t>Marché du travail</t>
  </si>
  <si>
    <t>versant flamand</t>
  </si>
  <si>
    <t xml:space="preserve">TOTAL </t>
  </si>
  <si>
    <t>Taux</t>
  </si>
  <si>
    <t>Flux de mobilité</t>
  </si>
  <si>
    <t>Qualité</t>
  </si>
  <si>
    <t>Ménages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</si>
</sst>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
    <font>
      <sz val="11"/>
      <color theme="1"/>
      <name val="Calibri"/>
      <family val="2"/>
      <scheme val="minor"/>
    </font>
    <font>
      <b/>
      <sz val="11"/>
      <color theme="0"/>
      <name val="Calibri"/>
      <family val="2"/>
      <scheme val="minor"/>
    </font>
    <font>
      <b/>
      <sz val="11"/>
      <color theme="1"/>
      <name val="Calibri"/>
      <family val="2"/>
      <scheme val="minor"/>
    </font>
    <font>
      <sz val="11"/>
      <color theme="4" tint="-0.249977111117893"/>
      <name val="Calibri"/>
      <family val="2"/>
      <scheme val="minor"/>
    </font>
    <font>
      <b/>
      <sz val="11"/>
      <color theme="5" tint="0.59999389629810485"/>
      <name val="Calibri"/>
      <family val="2"/>
      <scheme val="minor"/>
    </font>
    <font>
      <sz val="11"/>
      <color rgb="FF0070C0"/>
      <name val="Calibri"/>
      <family val="2"/>
      <scheme val="minor"/>
    </font>
  </fonts>
  <fills count="11">
    <fill>
      <patternFill patternType="none"/>
    </fill>
    <fill>
      <patternFill patternType="gray125"/>
    </fill>
    <fill>
      <patternFill patternType="solid">
        <fgColor theme="2" tint="-9.9978637043366805E-2"/>
        <bgColor indexed="64"/>
      </patternFill>
    </fill>
    <fill>
      <patternFill patternType="solid">
        <fgColor theme="4" tint="-0.499984740745262"/>
        <bgColor indexed="64"/>
      </patternFill>
    </fill>
    <fill>
      <patternFill patternType="solid">
        <fgColor rgb="FF2F74B3"/>
        <bgColor indexed="64"/>
      </patternFill>
    </fill>
    <fill>
      <patternFill patternType="solid">
        <fgColor rgb="FF5A9AD4"/>
        <bgColor indexed="64"/>
      </patternFill>
    </fill>
    <fill>
      <patternFill patternType="solid">
        <fgColor rgb="FF8EBAE2"/>
        <bgColor indexed="64"/>
      </patternFill>
    </fill>
    <fill>
      <patternFill patternType="solid">
        <fgColor rgb="FFFFFF00"/>
        <bgColor indexed="64"/>
      </patternFill>
    </fill>
    <fill>
      <patternFill patternType="solid">
        <fgColor rgb="FF6699FF"/>
        <bgColor indexed="64"/>
      </patternFill>
    </fill>
    <fill>
      <patternFill patternType="solid">
        <fgColor rgb="FFFF9797"/>
        <bgColor indexed="64"/>
      </patternFill>
    </fill>
    <fill>
      <patternFill patternType="solid">
        <fgColor rgb="FFBCD6EE"/>
        <bgColor indexed="64"/>
      </patternFill>
    </fill>
  </fills>
  <borders count="4">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bottom style="thin">
        <color theme="0" tint="-0.14996795556505021"/>
      </bottom>
      <diagonal/>
    </border>
    <border>
      <left style="thin">
        <color theme="0" tint="-0.14990691854609822"/>
      </left>
      <right style="thin">
        <color theme="0" tint="-0.14990691854609822"/>
      </right>
      <top style="thin">
        <color theme="0" tint="-0.14990691854609822"/>
      </top>
      <bottom style="thin">
        <color theme="0" tint="-0.14990691854609822"/>
      </bottom>
      <diagonal/>
    </border>
  </borders>
  <cellStyleXfs count="1">
    <xf numFmtId="0" fontId="0" fillId="0" borderId="0"/>
  </cellStyleXfs>
  <cellXfs count="30">
    <xf numFmtId="0" fontId="0" fillId="0" borderId="0" xfId="0"/>
    <xf numFmtId="0" fontId="1" fillId="3" borderId="3" xfId="0" applyFont="1" applyFill="1" applyBorder="1" applyAlignment="1">
      <alignment horizontal="center"/>
    </xf>
    <xf numFmtId="0" fontId="1" fillId="3" borderId="3" xfId="0" applyFont="1" applyFill="1" applyBorder="1" applyAlignment="1">
      <alignment textRotation="90"/>
    </xf>
    <xf numFmtId="0" fontId="1" fillId="4" borderId="3" xfId="0" applyFont="1" applyFill="1" applyBorder="1" applyAlignment="1">
      <alignment textRotation="90"/>
    </xf>
    <xf numFmtId="0" fontId="1" fillId="5" borderId="3" xfId="0" applyFont="1" applyFill="1" applyBorder="1" applyAlignment="1">
      <alignment textRotation="90"/>
    </xf>
    <xf numFmtId="0" fontId="1" fillId="6" borderId="3" xfId="0" applyFont="1" applyFill="1" applyBorder="1" applyAlignment="1">
      <alignment textRotation="90"/>
    </xf>
    <xf numFmtId="0" fontId="1" fillId="10" borderId="3" xfId="0" applyFont="1" applyFill="1" applyBorder="1" applyAlignment="1">
      <alignment textRotation="90"/>
    </xf>
    <xf numFmtId="0" fontId="0" fillId="0" borderId="3" xfId="0" applyBorder="1" applyAlignment="1">
      <alignment textRotation="90"/>
    </xf>
    <xf numFmtId="0" fontId="0" fillId="0" borderId="3" xfId="0" applyBorder="1"/>
    <xf numFmtId="0" fontId="0" fillId="0" borderId="3" xfId="0" applyBorder="1" applyAlignment="1">
      <alignment wrapText="1"/>
    </xf>
    <xf numFmtId="0" fontId="0" fillId="0" borderId="2" xfId="0" applyBorder="1"/>
    <xf numFmtId="0" fontId="0" fillId="0" borderId="2" xfId="0" applyBorder="1" applyAlignment="1">
      <alignment wrapText="1"/>
    </xf>
    <xf numFmtId="0" fontId="0" fillId="0" borderId="1" xfId="0" applyBorder="1"/>
    <xf numFmtId="0" fontId="0" fillId="0" borderId="1" xfId="0" applyBorder="1" applyAlignment="1">
      <alignment wrapText="1"/>
    </xf>
    <xf numFmtId="0" fontId="0" fillId="0" borderId="3" xfId="0" applyBorder="1" applyAlignment="1">
      <alignment horizontal="left" textRotation="90"/>
    </xf>
    <xf numFmtId="0" fontId="0" fillId="7" borderId="0" xfId="0" applyFill="1"/>
    <xf numFmtId="16" fontId="0" fillId="0" borderId="0" xfId="0" applyNumberFormat="1"/>
    <xf numFmtId="2" fontId="0" fillId="0" borderId="3" xfId="0" applyNumberFormat="1" applyBorder="1"/>
    <xf numFmtId="164" fontId="0" fillId="0" borderId="3" xfId="0" applyNumberFormat="1" applyBorder="1"/>
    <xf numFmtId="164" fontId="0" fillId="0" borderId="2" xfId="0" applyNumberFormat="1" applyBorder="1"/>
    <xf numFmtId="164" fontId="0" fillId="0" borderId="1" xfId="0" applyNumberFormat="1" applyBorder="1"/>
    <xf numFmtId="164" fontId="0" fillId="0" borderId="2" xfId="0" applyNumberFormat="1" applyBorder="1" applyProtection="1">
      <protection locked="0"/>
    </xf>
    <xf numFmtId="164" fontId="0" fillId="0" borderId="3" xfId="0" applyNumberFormat="1" applyBorder="1" applyProtection="1">
      <protection locked="0"/>
    </xf>
    <xf numFmtId="164" fontId="0" fillId="0" borderId="1" xfId="0" applyNumberFormat="1" applyBorder="1" applyProtection="1">
      <protection locked="0"/>
    </xf>
    <xf numFmtId="2" fontId="0" fillId="0" borderId="2" xfId="0" applyNumberFormat="1" applyBorder="1" applyProtection="1">
      <protection locked="0"/>
    </xf>
    <xf numFmtId="0" fontId="2" fillId="9" borderId="3" xfId="0" applyFont="1" applyFill="1" applyBorder="1" applyAlignment="1">
      <alignment horizontal="center"/>
    </xf>
    <xf numFmtId="0" fontId="2" fillId="8" borderId="3" xfId="0" applyFont="1" applyFill="1" applyBorder="1" applyAlignment="1">
      <alignment horizontal="center"/>
    </xf>
    <xf numFmtId="0" fontId="2" fillId="7" borderId="3" xfId="0" applyFont="1" applyFill="1" applyBorder="1" applyAlignment="1">
      <alignment horizontal="center"/>
    </xf>
    <xf numFmtId="0" fontId="2" fillId="2" borderId="3" xfId="0" applyFont="1" applyFill="1" applyBorder="1" applyAlignment="1">
      <alignment horizontal="center"/>
    </xf>
    <xf numFmtId="0" fontId="1" fillId="3" borderId="3" xfId="0" applyFont="1" applyFill="1" applyBorder="1" applyAlignment="1">
      <alignment horizontal="center"/>
    </xf>
  </cellXfs>
  <cellStyles count="1">
    <cellStyle name="Normal" xfId="0" builtinId="0"/>
  </cellStyles>
  <dxfs count="0"/>
  <tableStyles count="0" defaultTableStyle="TableStyleMedium2" defaultPivotStyle="PivotStyleLight16"/>
  <colors>
    <mruColors>
      <color rgb="FFED7D31"/>
      <color rgb="FF5B9BD5"/>
      <color rgb="FF000000"/>
      <color rgb="FFBCD6EE"/>
      <color rgb="FFFF9797"/>
      <color rgb="FFFF6565"/>
      <color rgb="FF6699FF"/>
      <color rgb="FFFF99FF"/>
      <color rgb="FF8EBAE2"/>
      <color rgb="FF5A9AD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0" i="0" u="none" strike="noStrike" kern="1200" spc="0" baseline="0">
                <a:solidFill>
                  <a:sysClr val="windowText" lastClr="000000"/>
                </a:solidFill>
                <a:latin typeface="DIN Pro Regular" panose="020B0504020101020102" pitchFamily="34" charset="0"/>
                <a:ea typeface="+mn-ea"/>
                <a:cs typeface="DIN Pro Regular" panose="020B0504020101020102" pitchFamily="34" charset="0"/>
              </a:defRPr>
            </a:pPr>
            <a:r>
              <a:rPr lang="fr-BE" sz="1400"/>
              <a:t>Score normalisé total (en %)</a:t>
            </a:r>
          </a:p>
          <a:p>
            <a:pPr>
              <a:defRPr sz="1100"/>
            </a:pPr>
            <a:r>
              <a:rPr lang="fr-BE" sz="1200" i="1"/>
              <a:t>par versant</a:t>
            </a:r>
          </a:p>
        </c:rich>
      </c:tx>
      <c:overlay val="0"/>
      <c:spPr>
        <a:noFill/>
        <a:ln>
          <a:noFill/>
        </a:ln>
        <a:effectLst/>
      </c:spPr>
      <c:txPr>
        <a:bodyPr rot="0" spcFirstLastPara="1" vertOverflow="ellipsis" vert="horz" wrap="square" anchor="ctr" anchorCtr="1"/>
        <a:lstStyle/>
        <a:p>
          <a:pPr>
            <a:defRPr sz="1100" b="0" i="0" u="none" strike="noStrike" kern="1200" spc="0" baseline="0">
              <a:solidFill>
                <a:sysClr val="windowText" lastClr="000000"/>
              </a:solidFill>
              <a:latin typeface="DIN Pro Regular" panose="020B0504020101020102" pitchFamily="34" charset="0"/>
              <a:ea typeface="+mn-ea"/>
              <a:cs typeface="DIN Pro Regular" panose="020B0504020101020102" pitchFamily="34" charset="0"/>
            </a:defRPr>
          </a:pPr>
          <a:endParaRPr lang="fr-FR"/>
        </a:p>
      </c:txPr>
    </c:title>
    <c:autoTitleDeleted val="0"/>
    <c:plotArea>
      <c:layout/>
      <c:radarChart>
        <c:radarStyle val="marker"/>
        <c:varyColors val="0"/>
        <c:ser>
          <c:idx val="0"/>
          <c:order val="0"/>
          <c:tx>
            <c:strRef>
              <c:f>scoring!$B$23</c:f>
              <c:strCache>
                <c:ptCount val="1"/>
                <c:pt idx="0">
                  <c:v>Démographie</c:v>
                </c:pt>
              </c:strCache>
            </c:strRef>
          </c:tx>
          <c:spPr>
            <a:ln w="28575" cap="rnd">
              <a:solidFill>
                <a:schemeClr val="accent1"/>
              </a:solidFill>
              <a:round/>
            </a:ln>
            <a:effectLst/>
          </c:spPr>
          <c:marker>
            <c:symbol val="none"/>
          </c:marker>
          <c:dLbls>
            <c:dLbl>
              <c:idx val="0"/>
              <c:layout>
                <c:manualLayout>
                  <c:x val="0.05"/>
                  <c:y val="5.555555555555555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BBBB-4640-BD79-F507F9E7A9F3}"/>
                </c:ext>
              </c:extLst>
            </c:dLbl>
            <c:dLbl>
              <c:idx val="1"/>
              <c:layout>
                <c:manualLayout>
                  <c:x val="8.3333333333333332E-3"/>
                  <c:y val="-6.018518518518518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BBBB-4640-BD79-F507F9E7A9F3}"/>
                </c:ext>
              </c:extLst>
            </c:dLbl>
            <c:dLbl>
              <c:idx val="2"/>
              <c:layout>
                <c:manualLayout>
                  <c:x val="5.5555555555555552E-2"/>
                  <c:y val="-6.94444444444444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BBBB-4640-BD79-F507F9E7A9F3}"/>
                </c:ext>
              </c:extLst>
            </c:dLbl>
            <c:dLbl>
              <c:idx val="3"/>
              <c:layout>
                <c:manualLayout>
                  <c:x val="5.5555555555555558E-3"/>
                  <c:y val="-5.555555555555555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BBBB-4640-BD79-F507F9E7A9F3}"/>
                </c:ext>
              </c:extLst>
            </c:dLbl>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DIN Pro Regular" panose="020B0504020101020102" pitchFamily="34" charset="0"/>
                    <a:ea typeface="+mn-ea"/>
                    <a:cs typeface="DIN Pro Regular" panose="020B0504020101020102" pitchFamily="34" charset="0"/>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scoring!$A$24:$A$27</c:f>
              <c:strCache>
                <c:ptCount val="4"/>
                <c:pt idx="0">
                  <c:v>versant français</c:v>
                </c:pt>
                <c:pt idx="1">
                  <c:v>versant wallon</c:v>
                </c:pt>
                <c:pt idx="2">
                  <c:v>versant flamand</c:v>
                </c:pt>
                <c:pt idx="3">
                  <c:v>TOTAL </c:v>
                </c:pt>
              </c:strCache>
            </c:strRef>
          </c:cat>
          <c:val>
            <c:numRef>
              <c:f>scoring!$B$24:$B$27</c:f>
              <c:numCache>
                <c:formatCode>General</c:formatCode>
                <c:ptCount val="4"/>
                <c:pt idx="0">
                  <c:v>100</c:v>
                </c:pt>
                <c:pt idx="1">
                  <c:v>100</c:v>
                </c:pt>
                <c:pt idx="2">
                  <c:v>100</c:v>
                </c:pt>
                <c:pt idx="3">
                  <c:v>100</c:v>
                </c:pt>
              </c:numCache>
            </c:numRef>
          </c:val>
          <c:extLst>
            <c:ext xmlns:c16="http://schemas.microsoft.com/office/drawing/2014/chart" uri="{C3380CC4-5D6E-409C-BE32-E72D297353CC}">
              <c16:uniqueId val="{00000000-BBBB-4640-BD79-F507F9E7A9F3}"/>
            </c:ext>
          </c:extLst>
        </c:ser>
        <c:ser>
          <c:idx val="1"/>
          <c:order val="1"/>
          <c:tx>
            <c:strRef>
              <c:f>scoring!$C$23</c:f>
              <c:strCache>
                <c:ptCount val="1"/>
                <c:pt idx="0">
                  <c:v>Marché du travail</c:v>
                </c:pt>
              </c:strCache>
            </c:strRef>
          </c:tx>
          <c:spPr>
            <a:ln w="28575" cap="rnd">
              <a:solidFill>
                <a:schemeClr val="accent2"/>
              </a:solidFill>
              <a:round/>
            </a:ln>
            <a:effectLst/>
          </c:spPr>
          <c:marker>
            <c:symbol val="none"/>
          </c:marker>
          <c:dLbls>
            <c:dLbl>
              <c:idx val="0"/>
              <c:layout>
                <c:manualLayout>
                  <c:x val="5.5555555555555558E-3"/>
                  <c:y val="3.703703703703699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BBBB-4640-BD79-F507F9E7A9F3}"/>
                </c:ext>
              </c:extLst>
            </c:dLbl>
            <c:dLbl>
              <c:idx val="2"/>
              <c:layout>
                <c:manualLayout>
                  <c:x val="-5.8333333333333334E-2"/>
                  <c:y val="-5.555555555555555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BBBB-4640-BD79-F507F9E7A9F3}"/>
                </c:ext>
              </c:extLst>
            </c:dLbl>
            <c:dLbl>
              <c:idx val="3"/>
              <c:layout>
                <c:manualLayout>
                  <c:x val="1.3888888888888838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BBBB-4640-BD79-F507F9E7A9F3}"/>
                </c:ext>
              </c:extLst>
            </c:dLbl>
            <c:numFmt formatCode="#,##0" sourceLinked="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DIN Pro Regular" panose="020B0504020101020102" pitchFamily="34" charset="0"/>
                    <a:ea typeface="+mn-ea"/>
                    <a:cs typeface="DIN Pro Regular" panose="020B0504020101020102" pitchFamily="34" charset="0"/>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scoring!$A$24:$A$27</c:f>
              <c:strCache>
                <c:ptCount val="4"/>
                <c:pt idx="0">
                  <c:v>versant français</c:v>
                </c:pt>
                <c:pt idx="1">
                  <c:v>versant wallon</c:v>
                </c:pt>
                <c:pt idx="2">
                  <c:v>versant flamand</c:v>
                </c:pt>
                <c:pt idx="3">
                  <c:v>TOTAL </c:v>
                </c:pt>
              </c:strCache>
            </c:strRef>
          </c:cat>
          <c:val>
            <c:numRef>
              <c:f>scoring!$C$24:$C$27</c:f>
              <c:numCache>
                <c:formatCode>General</c:formatCode>
                <c:ptCount val="4"/>
                <c:pt idx="0">
                  <c:v>98.9583333333333</c:v>
                </c:pt>
                <c:pt idx="1">
                  <c:v>97.9166666666667</c:v>
                </c:pt>
                <c:pt idx="2">
                  <c:v>100</c:v>
                </c:pt>
                <c:pt idx="3">
                  <c:v>98.958333333333329</c:v>
                </c:pt>
              </c:numCache>
            </c:numRef>
          </c:val>
          <c:extLst>
            <c:ext xmlns:c16="http://schemas.microsoft.com/office/drawing/2014/chart" uri="{C3380CC4-5D6E-409C-BE32-E72D297353CC}">
              <c16:uniqueId val="{00000001-BBBB-4640-BD79-F507F9E7A9F3}"/>
            </c:ext>
          </c:extLst>
        </c:ser>
        <c:dLbls>
          <c:showLegendKey val="0"/>
          <c:showVal val="0"/>
          <c:showCatName val="0"/>
          <c:showSerName val="0"/>
          <c:showPercent val="0"/>
          <c:showBubbleSize val="0"/>
        </c:dLbls>
        <c:axId val="790410624"/>
        <c:axId val="790410296"/>
      </c:radarChart>
      <c:catAx>
        <c:axId val="7904106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DIN Pro Regular" panose="020B0504020101020102" pitchFamily="34" charset="0"/>
                <a:ea typeface="+mn-ea"/>
                <a:cs typeface="DIN Pro Regular" panose="020B0504020101020102" pitchFamily="34" charset="0"/>
              </a:defRPr>
            </a:pPr>
            <a:endParaRPr lang="fr-FR"/>
          </a:p>
        </c:txPr>
        <c:crossAx val="790410296"/>
        <c:crosses val="autoZero"/>
        <c:auto val="1"/>
        <c:lblAlgn val="ctr"/>
        <c:lblOffset val="100"/>
        <c:noMultiLvlLbl val="0"/>
      </c:catAx>
      <c:valAx>
        <c:axId val="79041029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DIN Pro Regular" panose="020B0504020101020102" pitchFamily="34" charset="0"/>
                <a:ea typeface="+mn-ea"/>
                <a:cs typeface="DIN Pro Regular" panose="020B0504020101020102" pitchFamily="34" charset="0"/>
              </a:defRPr>
            </a:pPr>
            <a:endParaRPr lang="fr-FR"/>
          </a:p>
        </c:txPr>
        <c:crossAx val="790410624"/>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DIN Pro Regular" panose="020B0504020101020102" pitchFamily="34" charset="0"/>
              <a:ea typeface="+mn-ea"/>
              <a:cs typeface="DIN Pro Regular" panose="020B0504020101020102" pitchFamily="34" charset="0"/>
            </a:defRPr>
          </a:pPr>
          <a:endParaRPr lang="fr-FR"/>
        </a:p>
      </c:txPr>
    </c:legend>
    <c:plotVisOnly val="1"/>
    <c:dispBlanksAs val="gap"/>
    <c:showDLblsOverMax val="0"/>
  </c:chart>
  <c:spPr>
    <a:solidFill>
      <a:schemeClr val="bg1"/>
    </a:solidFill>
    <a:ln w="9525" cap="flat" cmpd="sng" algn="ctr">
      <a:noFill/>
      <a:round/>
    </a:ln>
    <a:effectLst/>
  </c:spPr>
  <c:txPr>
    <a:bodyPr/>
    <a:lstStyle/>
    <a:p>
      <a:pPr>
        <a:defRPr>
          <a:solidFill>
            <a:sysClr val="windowText" lastClr="000000"/>
          </a:solidFill>
          <a:latin typeface="DIN Pro Regular" panose="020B0504020101020102" pitchFamily="34" charset="0"/>
          <a:cs typeface="DIN Pro Regular" panose="020B0504020101020102" pitchFamily="34" charset="0"/>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ysClr val="windowText" lastClr="000000"/>
                </a:solidFill>
                <a:latin typeface="DIN Pro Regular" panose="020B0504020101020102" pitchFamily="34" charset="0"/>
                <a:ea typeface="+mn-ea"/>
                <a:cs typeface="DIN Pro Regular" panose="020B0504020101020102" pitchFamily="34" charset="0"/>
              </a:defRPr>
            </a:pPr>
            <a:r>
              <a:rPr lang="fr-BE"/>
              <a:t>Démographie - score normalisé total (en %)</a:t>
            </a:r>
          </a:p>
        </c:rich>
      </c:tx>
      <c:overlay val="0"/>
      <c:spPr>
        <a:noFill/>
        <a:ln>
          <a:noFill/>
        </a:ln>
        <a:effectLst/>
      </c:spPr>
    </c:title>
    <c:autoTitleDeleted val="0"/>
    <c:plotArea>
      <c:layout/>
      <c:radarChart>
        <c:radarStyle val="marker"/>
        <c:varyColors val="0"/>
        <c:ser>
          <c:idx val="0"/>
          <c:order val="0"/>
          <c:tx>
            <c:strRef>
              <c:f>scoring!$B$35</c:f>
              <c:strCache>
                <c:ptCount val="1"/>
                <c:pt idx="0">
                  <c:v>Ménages</c:v>
                </c:pt>
              </c:strCache>
            </c:strRef>
          </c:tx>
          <c:spPr>
            <a:ln w="28575" cap="rnd">
              <a:solidFill>
                <a:schemeClr val="accent1"/>
              </a:solidFill>
              <a:round/>
            </a:ln>
            <a:effectLst/>
          </c:spPr>
          <c:marker>
            <c:symbol val="none"/>
          </c:marker>
          <c:dLbls>
            <c:dLbl>
              <c:idx val="0"/>
              <c:layout>
                <c:manualLayout>
                  <c:x val="6.6666666666666569E-2"/>
                  <c:y val="7.870370370370366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5531-4F36-823E-84DD2502DF01}"/>
                </c:ext>
              </c:extLst>
            </c:dLbl>
            <c:dLbl>
              <c:idx val="1"/>
              <c:layout>
                <c:manualLayout>
                  <c:x val="1.6666666666666566E-2"/>
                  <c:y val="-6.94444444444444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5531-4F36-823E-84DD2502DF01}"/>
                </c:ext>
              </c:extLst>
            </c:dLbl>
            <c:dLbl>
              <c:idx val="2"/>
              <c:layout>
                <c:manualLayout>
                  <c:x val="6.6666666666666569E-2"/>
                  <c:y val="-4.166666666666666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5531-4F36-823E-84DD2502DF01}"/>
                </c:ext>
              </c:extLst>
            </c:dLbl>
            <c:dLbl>
              <c:idx val="3"/>
              <c:layout>
                <c:manualLayout>
                  <c:x val="8.3333333333333332E-3"/>
                  <c:y val="-8.796296296296296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5531-4F36-823E-84DD2502DF01}"/>
                </c:ext>
              </c:extLst>
            </c:dLbl>
            <c:spPr>
              <a:noFill/>
              <a:ln>
                <a:noFill/>
              </a:ln>
              <a:effectLst/>
            </c:spPr>
            <c:txPr>
              <a:bodyPr rot="0" spcFirstLastPara="1" vertOverflow="ellipsis" wrap="square" anchor="ctr" anchorCtr="1"/>
              <a:lstStyle/>
              <a:p>
                <a:pPr>
                  <a:defRPr sz="900" b="0" i="0" u="none" strike="noStrike" kern="1200" baseline="0">
                    <a:solidFill>
                      <a:sysClr val="windowText" lastClr="000000"/>
                    </a:solidFill>
                    <a:latin typeface="DIN Pro Regular" panose="020B0504020101020102" pitchFamily="34" charset="0"/>
                    <a:ea typeface="+mn-ea"/>
                    <a:cs typeface="DIN Pro Regular" panose="020B0504020101020102" pitchFamily="34" charset="0"/>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scoring!$A$36:$A$39</c:f>
              <c:strCache>
                <c:ptCount val="4"/>
                <c:pt idx="0">
                  <c:v>versant français</c:v>
                </c:pt>
                <c:pt idx="1">
                  <c:v>versant wallon</c:v>
                </c:pt>
                <c:pt idx="2">
                  <c:v>versant flamand</c:v>
                </c:pt>
                <c:pt idx="3">
                  <c:v>TOTAL </c:v>
                </c:pt>
              </c:strCache>
            </c:strRef>
          </c:cat>
          <c:val>
            <c:numRef>
              <c:f>scoring!$B$36:$B$39</c:f>
              <c:numCache>
                <c:formatCode>General</c:formatCode>
                <c:ptCount val="4"/>
                <c:pt idx="0">
                  <c:v>100</c:v>
                </c:pt>
                <c:pt idx="1">
                  <c:v>100</c:v>
                </c:pt>
                <c:pt idx="2">
                  <c:v>100</c:v>
                </c:pt>
                <c:pt idx="3">
                  <c:v>100</c:v>
                </c:pt>
              </c:numCache>
            </c:numRef>
          </c:val>
          <c:extLst>
            <c:ext xmlns:c16="http://schemas.microsoft.com/office/drawing/2014/chart" uri="{C3380CC4-5D6E-409C-BE32-E72D297353CC}">
              <c16:uniqueId val="{00000000-5531-4F36-823E-84DD2502DF01}"/>
            </c:ext>
          </c:extLst>
        </c:ser>
        <c:ser>
          <c:idx val="1"/>
          <c:order val="1"/>
          <c:tx>
            <c:strRef>
              <c:f>scoring!$C$35</c:f>
              <c:strCache>
                <c:ptCount val="1"/>
                <c:pt idx="0">
                  <c:v>Population</c:v>
                </c:pt>
              </c:strCache>
            </c:strRef>
          </c:tx>
          <c:spPr>
            <a:ln w="28575" cap="rnd">
              <a:solidFill>
                <a:schemeClr val="accent2"/>
              </a:solidFill>
              <a:round/>
            </a:ln>
            <a:effectLst/>
          </c:spPr>
          <c:marker>
            <c:symbol val="none"/>
          </c:marker>
          <c:dLbls>
            <c:delete val="1"/>
          </c:dLbls>
          <c:cat>
            <c:strRef>
              <c:f>scoring!$A$36:$A$39</c:f>
              <c:strCache>
                <c:ptCount val="4"/>
                <c:pt idx="0">
                  <c:v>versant français</c:v>
                </c:pt>
                <c:pt idx="1">
                  <c:v>versant wallon</c:v>
                </c:pt>
                <c:pt idx="2">
                  <c:v>versant flamand</c:v>
                </c:pt>
                <c:pt idx="3">
                  <c:v>TOTAL </c:v>
                </c:pt>
              </c:strCache>
            </c:strRef>
          </c:cat>
          <c:val>
            <c:numRef>
              <c:f>scoring!$C$36:$C$39</c:f>
              <c:numCache>
                <c:formatCode>General</c:formatCode>
                <c:ptCount val="4"/>
                <c:pt idx="0">
                  <c:v>100</c:v>
                </c:pt>
                <c:pt idx="1">
                  <c:v>100</c:v>
                </c:pt>
                <c:pt idx="2">
                  <c:v>100</c:v>
                </c:pt>
                <c:pt idx="3">
                  <c:v>100</c:v>
                </c:pt>
              </c:numCache>
            </c:numRef>
          </c:val>
          <c:extLst>
            <c:ext xmlns:c16="http://schemas.microsoft.com/office/drawing/2014/chart" uri="{C3380CC4-5D6E-409C-BE32-E72D297353CC}">
              <c16:uniqueId val="{00000001-5531-4F36-823E-84DD2502DF01}"/>
            </c:ext>
          </c:extLst>
        </c:ser>
        <c:dLbls>
          <c:showLegendKey val="0"/>
          <c:showVal val="1"/>
          <c:showCatName val="0"/>
          <c:showSerName val="0"/>
          <c:showPercent val="0"/>
          <c:showBubbleSize val="0"/>
        </c:dLbls>
        <c:axId val="809347440"/>
        <c:axId val="703910544"/>
      </c:radarChart>
      <c:catAx>
        <c:axId val="8093474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DIN Pro Regular" panose="020B0504020101020102" pitchFamily="34" charset="0"/>
                <a:ea typeface="+mn-ea"/>
                <a:cs typeface="DIN Pro Regular" panose="020B0504020101020102" pitchFamily="34" charset="0"/>
              </a:defRPr>
            </a:pPr>
            <a:endParaRPr lang="fr-FR"/>
          </a:p>
        </c:txPr>
        <c:crossAx val="703910544"/>
        <c:crosses val="autoZero"/>
        <c:auto val="1"/>
        <c:lblAlgn val="ctr"/>
        <c:lblOffset val="100"/>
        <c:noMultiLvlLbl val="0"/>
      </c:catAx>
      <c:valAx>
        <c:axId val="70391054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DIN Pro Regular" panose="020B0504020101020102" pitchFamily="34" charset="0"/>
                <a:ea typeface="+mn-ea"/>
                <a:cs typeface="DIN Pro Regular" panose="020B0504020101020102" pitchFamily="34" charset="0"/>
              </a:defRPr>
            </a:pPr>
            <a:endParaRPr lang="fr-FR"/>
          </a:p>
        </c:txPr>
        <c:crossAx val="809347440"/>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DIN Pro Regular" panose="020B0504020101020102" pitchFamily="34" charset="0"/>
              <a:ea typeface="+mn-ea"/>
              <a:cs typeface="DIN Pro Regular" panose="020B0504020101020102" pitchFamily="34" charset="0"/>
            </a:defRPr>
          </a:pPr>
          <a:endParaRPr lang="fr-F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solidFill>
            <a:sysClr val="windowText" lastClr="000000"/>
          </a:solidFill>
          <a:latin typeface="DIN Pro Regular" panose="020B0504020101020102" pitchFamily="34" charset="0"/>
          <a:cs typeface="DIN Pro Regular" panose="020B0504020101020102" pitchFamily="34" charset="0"/>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ysClr val="windowText" lastClr="000000"/>
                </a:solidFill>
                <a:latin typeface="DIN Pro Regular" panose="020B0504020101020102" pitchFamily="34" charset="0"/>
                <a:ea typeface="+mn-ea"/>
                <a:cs typeface="DIN Pro Regular" panose="020B0504020101020102" pitchFamily="34" charset="0"/>
              </a:defRPr>
            </a:pPr>
            <a:r>
              <a:rPr lang="fr-BE"/>
              <a:t>Marché de l'emploi (en %)</a:t>
            </a:r>
          </a:p>
          <a:p>
            <a:pPr>
              <a:defRPr/>
            </a:pPr>
            <a:r>
              <a:rPr lang="fr-BE" i="1"/>
              <a:t>par versant</a:t>
            </a:r>
          </a:p>
        </c:rich>
      </c:tx>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DIN Pro Regular" panose="020B0504020101020102" pitchFamily="34" charset="0"/>
              <a:ea typeface="+mn-ea"/>
              <a:cs typeface="DIN Pro Regular" panose="020B0504020101020102" pitchFamily="34" charset="0"/>
            </a:defRPr>
          </a:pPr>
          <a:endParaRPr lang="fr-FR"/>
        </a:p>
      </c:txPr>
    </c:title>
    <c:autoTitleDeleted val="0"/>
    <c:plotArea>
      <c:layout/>
      <c:radarChart>
        <c:radarStyle val="marker"/>
        <c:varyColors val="0"/>
        <c:ser>
          <c:idx val="0"/>
          <c:order val="0"/>
          <c:tx>
            <c:strRef>
              <c:f>scoring!$B$29</c:f>
              <c:strCache>
                <c:ptCount val="1"/>
                <c:pt idx="0">
                  <c:v>Taux</c:v>
                </c:pt>
              </c:strCache>
            </c:strRef>
          </c:tx>
          <c:spPr>
            <a:ln w="28575" cap="rnd">
              <a:solidFill>
                <a:srgbClr val="5B9BD5"/>
              </a:solidFill>
              <a:round/>
            </a:ln>
            <a:effectLst/>
          </c:spPr>
          <c:marker>
            <c:symbol val="none"/>
          </c:marker>
          <c:cat>
            <c:strRef>
              <c:f>scoring!$A$30:$A$33</c:f>
              <c:strCache>
                <c:ptCount val="4"/>
                <c:pt idx="0">
                  <c:v>versant français</c:v>
                </c:pt>
                <c:pt idx="1">
                  <c:v>versant wallon</c:v>
                </c:pt>
                <c:pt idx="2">
                  <c:v>versant flamand</c:v>
                </c:pt>
                <c:pt idx="3">
                  <c:v>TOTAL </c:v>
                </c:pt>
              </c:strCache>
            </c:strRef>
          </c:cat>
          <c:val>
            <c:numRef>
              <c:f>scoring!$B$30:$B$33</c:f>
              <c:numCache>
                <c:formatCode>General</c:formatCode>
                <c:ptCount val="4"/>
                <c:pt idx="0">
                  <c:v>100</c:v>
                </c:pt>
                <c:pt idx="1">
                  <c:v>100</c:v>
                </c:pt>
                <c:pt idx="2">
                  <c:v>100</c:v>
                </c:pt>
                <c:pt idx="3">
                  <c:v>100</c:v>
                </c:pt>
              </c:numCache>
            </c:numRef>
          </c:val>
          <c:extLst>
            <c:ext xmlns:c16="http://schemas.microsoft.com/office/drawing/2014/chart" uri="{C3380CC4-5D6E-409C-BE32-E72D297353CC}">
              <c16:uniqueId val="{00000000-681C-4C86-B54A-84B14A0AA818}"/>
            </c:ext>
          </c:extLst>
        </c:ser>
        <c:ser>
          <c:idx val="1"/>
          <c:order val="1"/>
          <c:tx>
            <c:strRef>
              <c:f>scoring!$C$29</c:f>
              <c:strCache>
                <c:ptCount val="1"/>
                <c:pt idx="0">
                  <c:v>Flux de mobilité</c:v>
                </c:pt>
              </c:strCache>
            </c:strRef>
          </c:tx>
          <c:spPr>
            <a:ln w="28575" cap="rnd">
              <a:solidFill>
                <a:srgbClr val="ED7D31"/>
              </a:solidFill>
              <a:prstDash val="sysDash"/>
              <a:round/>
            </a:ln>
            <a:effectLst/>
          </c:spPr>
          <c:marker>
            <c:symbol val="none"/>
          </c:marker>
          <c:cat>
            <c:strRef>
              <c:f>scoring!$A$30:$A$33</c:f>
              <c:strCache>
                <c:ptCount val="4"/>
                <c:pt idx="0">
                  <c:v>versant français</c:v>
                </c:pt>
                <c:pt idx="1">
                  <c:v>versant wallon</c:v>
                </c:pt>
                <c:pt idx="2">
                  <c:v>versant flamand</c:v>
                </c:pt>
                <c:pt idx="3">
                  <c:v>TOTAL </c:v>
                </c:pt>
              </c:strCache>
            </c:strRef>
          </c:cat>
          <c:val>
            <c:numRef>
              <c:f>scoring!$C$30:$C$33</c:f>
              <c:numCache>
                <c:formatCode>General</c:formatCode>
                <c:ptCount val="4"/>
                <c:pt idx="0">
                  <c:v>100</c:v>
                </c:pt>
                <c:pt idx="1">
                  <c:v>100</c:v>
                </c:pt>
                <c:pt idx="2">
                  <c:v>100</c:v>
                </c:pt>
                <c:pt idx="3">
                  <c:v>100</c:v>
                </c:pt>
              </c:numCache>
            </c:numRef>
          </c:val>
          <c:extLst>
            <c:ext xmlns:c16="http://schemas.microsoft.com/office/drawing/2014/chart" uri="{C3380CC4-5D6E-409C-BE32-E72D297353CC}">
              <c16:uniqueId val="{00000001-681C-4C86-B54A-84B14A0AA818}"/>
            </c:ext>
          </c:extLst>
        </c:ser>
        <c:ser>
          <c:idx val="2"/>
          <c:order val="2"/>
          <c:tx>
            <c:v>Qualité</c:v>
          </c:tx>
          <c:spPr>
            <a:ln w="28575" cap="rnd">
              <a:solidFill>
                <a:schemeClr val="accent3"/>
              </a:solidFill>
              <a:round/>
            </a:ln>
            <a:effectLst/>
          </c:spPr>
          <c:marker>
            <c:symbol val="none"/>
          </c:marker>
          <c:dLbls>
            <c:dLbl>
              <c:idx val="0"/>
              <c:layout>
                <c:manualLayout>
                  <c:x val="8.3333333333333332E-3"/>
                  <c:y val="7.407407407407411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681C-4C86-B54A-84B14A0AA818}"/>
                </c:ext>
              </c:extLst>
            </c:dLbl>
            <c:dLbl>
              <c:idx val="1"/>
              <c:layout>
                <c:manualLayout>
                  <c:x val="-8.3333333333333332E-3"/>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681C-4C86-B54A-84B14A0AA818}"/>
                </c:ext>
              </c:extLst>
            </c:dLbl>
            <c:dLbl>
              <c:idx val="3"/>
              <c:layout>
                <c:manualLayout>
                  <c:x val="6.3888888888888884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681C-4C86-B54A-84B14A0AA818}"/>
                </c:ext>
              </c:extLst>
            </c:dLbl>
            <c:numFmt formatCode="#,##0" sourceLinked="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DIN Pro Regular" panose="020B0504020101020102" pitchFamily="34" charset="0"/>
                    <a:ea typeface="+mn-ea"/>
                    <a:cs typeface="DIN Pro Regular" panose="020B0504020101020102" pitchFamily="34" charset="0"/>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scoring!$D$30:$D$33</c:f>
              <c:numCache>
                <c:formatCode>General</c:formatCode>
                <c:ptCount val="4"/>
                <c:pt idx="0">
                  <c:v>96.875</c:v>
                </c:pt>
                <c:pt idx="1">
                  <c:v>87.5</c:v>
                </c:pt>
                <c:pt idx="2">
                  <c:v>100</c:v>
                </c:pt>
                <c:pt idx="3">
                  <c:v>94.791666666666671</c:v>
                </c:pt>
              </c:numCache>
            </c:numRef>
          </c:val>
          <c:extLst>
            <c:ext xmlns:c16="http://schemas.microsoft.com/office/drawing/2014/chart" uri="{C3380CC4-5D6E-409C-BE32-E72D297353CC}">
              <c16:uniqueId val="{00000002-681C-4C86-B54A-84B14A0AA818}"/>
            </c:ext>
          </c:extLst>
        </c:ser>
        <c:dLbls>
          <c:showLegendKey val="0"/>
          <c:showVal val="0"/>
          <c:showCatName val="0"/>
          <c:showSerName val="0"/>
          <c:showPercent val="0"/>
          <c:showBubbleSize val="0"/>
        </c:dLbls>
        <c:axId val="809347440"/>
        <c:axId val="703910544"/>
      </c:radarChart>
      <c:catAx>
        <c:axId val="8093474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DIN Pro Regular" panose="020B0504020101020102" pitchFamily="34" charset="0"/>
                <a:ea typeface="+mn-ea"/>
                <a:cs typeface="DIN Pro Regular" panose="020B0504020101020102" pitchFamily="34" charset="0"/>
              </a:defRPr>
            </a:pPr>
            <a:endParaRPr lang="fr-FR"/>
          </a:p>
        </c:txPr>
        <c:crossAx val="703910544"/>
        <c:crosses val="autoZero"/>
        <c:auto val="1"/>
        <c:lblAlgn val="ctr"/>
        <c:lblOffset val="100"/>
        <c:noMultiLvlLbl val="0"/>
      </c:catAx>
      <c:valAx>
        <c:axId val="70391054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DIN Pro Regular" panose="020B0504020101020102" pitchFamily="34" charset="0"/>
                <a:ea typeface="+mn-ea"/>
                <a:cs typeface="DIN Pro Regular" panose="020B0504020101020102" pitchFamily="34" charset="0"/>
              </a:defRPr>
            </a:pPr>
            <a:endParaRPr lang="fr-FR"/>
          </a:p>
        </c:txPr>
        <c:crossAx val="809347440"/>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DIN Pro Regular" panose="020B0504020101020102" pitchFamily="34" charset="0"/>
              <a:ea typeface="+mn-ea"/>
              <a:cs typeface="DIN Pro Regular" panose="020B0504020101020102" pitchFamily="34" charset="0"/>
            </a:defRPr>
          </a:pPr>
          <a:endParaRPr lang="fr-FR"/>
        </a:p>
      </c:txPr>
    </c:legend>
    <c:plotVisOnly val="1"/>
    <c:dispBlanksAs val="gap"/>
    <c:showDLblsOverMax val="0"/>
  </c:chart>
  <c:spPr>
    <a:solidFill>
      <a:schemeClr val="bg1"/>
    </a:solidFill>
    <a:ln w="9525" cap="flat" cmpd="sng" algn="ctr">
      <a:noFill/>
      <a:round/>
    </a:ln>
    <a:effectLst/>
  </c:spPr>
  <c:txPr>
    <a:bodyPr/>
    <a:lstStyle/>
    <a:p>
      <a:pPr>
        <a:defRPr>
          <a:solidFill>
            <a:sysClr val="windowText" lastClr="000000"/>
          </a:solidFill>
          <a:latin typeface="DIN Pro Regular" panose="020B0504020101020102" pitchFamily="34" charset="0"/>
          <a:cs typeface="DIN Pro Regular" panose="020B0504020101020102" pitchFamily="34" charset="0"/>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ysClr val="windowText" lastClr="000000"/>
                </a:solidFill>
                <a:latin typeface="DIN Pro Regular" panose="020B0504020101020102" pitchFamily="34" charset="0"/>
                <a:ea typeface="+mn-ea"/>
                <a:cs typeface="DIN Pro Regular" panose="020B0504020101020102" pitchFamily="34" charset="0"/>
              </a:defRPr>
            </a:pPr>
            <a:r>
              <a:rPr lang="fr-BE"/>
              <a:t>Marché de l'emploi (en %)</a:t>
            </a:r>
          </a:p>
          <a:p>
            <a:pPr>
              <a:defRPr/>
            </a:pPr>
            <a:r>
              <a:rPr lang="fr-BE" i="1"/>
              <a:t>par critère</a:t>
            </a:r>
          </a:p>
        </c:rich>
      </c:tx>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DIN Pro Regular" panose="020B0504020101020102" pitchFamily="34" charset="0"/>
              <a:ea typeface="+mn-ea"/>
              <a:cs typeface="DIN Pro Regular" panose="020B0504020101020102" pitchFamily="34" charset="0"/>
            </a:defRPr>
          </a:pPr>
          <a:endParaRPr lang="fr-FR"/>
        </a:p>
      </c:txPr>
    </c:title>
    <c:autoTitleDeleted val="0"/>
    <c:plotArea>
      <c:layout>
        <c:manualLayout>
          <c:layoutTarget val="inner"/>
          <c:xMode val="edge"/>
          <c:yMode val="edge"/>
          <c:x val="0.33092584014541637"/>
          <c:y val="0.37777303878681828"/>
          <c:w val="0.36870420843009488"/>
          <c:h val="0.51996755613881596"/>
        </c:manualLayout>
      </c:layout>
      <c:radarChart>
        <c:radarStyle val="marker"/>
        <c:varyColors val="0"/>
        <c:ser>
          <c:idx val="0"/>
          <c:order val="0"/>
          <c:tx>
            <c:strRef>
              <c:f>scoring!$B$41</c:f>
              <c:strCache>
                <c:ptCount val="1"/>
                <c:pt idx="0">
                  <c:v>Taux</c:v>
                </c:pt>
              </c:strCache>
            </c:strRef>
          </c:tx>
          <c:spPr>
            <a:ln w="28575" cap="rnd">
              <a:solidFill>
                <a:schemeClr val="accent1"/>
              </a:solidFill>
              <a:round/>
            </a:ln>
            <a:effectLst/>
          </c:spPr>
          <c:marker>
            <c:symbol val="none"/>
          </c:marker>
          <c:cat>
            <c:strRef>
              <c:f>scoring!$A$42:$A$45</c:f>
              <c:strCache>
                <c:ptCount val="4"/>
                <c:pt idx="0">
                  <c:v>granularité géographique</c:v>
                </c:pt>
                <c:pt idx="1">
                  <c:v>disponibilité fournisseurs</c:v>
                </c:pt>
                <c:pt idx="2">
                  <c:v>plus-value transfrontalière</c:v>
                </c:pt>
                <c:pt idx="3">
                  <c:v>TOTAL </c:v>
                </c:pt>
              </c:strCache>
            </c:strRef>
          </c:cat>
          <c:val>
            <c:numRef>
              <c:f>scoring!$B$42:$B$45</c:f>
              <c:numCache>
                <c:formatCode>General</c:formatCode>
                <c:ptCount val="4"/>
                <c:pt idx="0">
                  <c:v>100</c:v>
                </c:pt>
                <c:pt idx="1">
                  <c:v>100</c:v>
                </c:pt>
                <c:pt idx="2">
                  <c:v>100</c:v>
                </c:pt>
                <c:pt idx="3">
                  <c:v>100</c:v>
                </c:pt>
              </c:numCache>
            </c:numRef>
          </c:val>
          <c:extLst>
            <c:ext xmlns:c16="http://schemas.microsoft.com/office/drawing/2014/chart" uri="{C3380CC4-5D6E-409C-BE32-E72D297353CC}">
              <c16:uniqueId val="{00000000-E95E-42DB-97FB-7C56F8BAE32C}"/>
            </c:ext>
          </c:extLst>
        </c:ser>
        <c:ser>
          <c:idx val="1"/>
          <c:order val="1"/>
          <c:tx>
            <c:strRef>
              <c:f>scoring!$C$41</c:f>
              <c:strCache>
                <c:ptCount val="1"/>
                <c:pt idx="0">
                  <c:v>Flux de mobilité</c:v>
                </c:pt>
              </c:strCache>
            </c:strRef>
          </c:tx>
          <c:spPr>
            <a:ln w="28575" cap="rnd">
              <a:solidFill>
                <a:schemeClr val="accent2"/>
              </a:solidFill>
              <a:prstDash val="sysDash"/>
              <a:round/>
            </a:ln>
            <a:effectLst/>
          </c:spPr>
          <c:marker>
            <c:symbol val="none"/>
          </c:marker>
          <c:cat>
            <c:strRef>
              <c:f>scoring!$A$42:$A$45</c:f>
              <c:strCache>
                <c:ptCount val="4"/>
                <c:pt idx="0">
                  <c:v>granularité géographique</c:v>
                </c:pt>
                <c:pt idx="1">
                  <c:v>disponibilité fournisseurs</c:v>
                </c:pt>
                <c:pt idx="2">
                  <c:v>plus-value transfrontalière</c:v>
                </c:pt>
                <c:pt idx="3">
                  <c:v>TOTAL </c:v>
                </c:pt>
              </c:strCache>
            </c:strRef>
          </c:cat>
          <c:val>
            <c:numRef>
              <c:f>scoring!$C$42:$C$45</c:f>
              <c:numCache>
                <c:formatCode>General</c:formatCode>
                <c:ptCount val="4"/>
                <c:pt idx="0">
                  <c:v>100</c:v>
                </c:pt>
                <c:pt idx="1">
                  <c:v>100</c:v>
                </c:pt>
                <c:pt idx="2">
                  <c:v>100</c:v>
                </c:pt>
                <c:pt idx="3">
                  <c:v>100</c:v>
                </c:pt>
              </c:numCache>
            </c:numRef>
          </c:val>
          <c:extLst>
            <c:ext xmlns:c16="http://schemas.microsoft.com/office/drawing/2014/chart" uri="{C3380CC4-5D6E-409C-BE32-E72D297353CC}">
              <c16:uniqueId val="{00000001-E95E-42DB-97FB-7C56F8BAE32C}"/>
            </c:ext>
          </c:extLst>
        </c:ser>
        <c:ser>
          <c:idx val="2"/>
          <c:order val="2"/>
          <c:tx>
            <c:strRef>
              <c:f>scoring!$D$41</c:f>
              <c:strCache>
                <c:ptCount val="1"/>
                <c:pt idx="0">
                  <c:v>Qualité</c:v>
                </c:pt>
              </c:strCache>
            </c:strRef>
          </c:tx>
          <c:spPr>
            <a:ln w="28575" cap="rnd">
              <a:solidFill>
                <a:schemeClr val="accent3"/>
              </a:solidFill>
              <a:round/>
            </a:ln>
            <a:effectLst/>
          </c:spPr>
          <c:marker>
            <c:symbol val="none"/>
          </c:marker>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DIN Pro Regular" panose="020B0504020101020102" pitchFamily="34" charset="0"/>
                    <a:ea typeface="+mn-ea"/>
                    <a:cs typeface="DIN Pro Regular" panose="020B0504020101020102" pitchFamily="34" charset="0"/>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scoring!$A$42:$A$45</c:f>
              <c:strCache>
                <c:ptCount val="4"/>
                <c:pt idx="0">
                  <c:v>granularité géographique</c:v>
                </c:pt>
                <c:pt idx="1">
                  <c:v>disponibilité fournisseurs</c:v>
                </c:pt>
                <c:pt idx="2">
                  <c:v>plus-value transfrontalière</c:v>
                </c:pt>
                <c:pt idx="3">
                  <c:v>TOTAL </c:v>
                </c:pt>
              </c:strCache>
            </c:strRef>
          </c:cat>
          <c:val>
            <c:numRef>
              <c:f>scoring!$D$42:$D$45</c:f>
              <c:numCache>
                <c:formatCode>General</c:formatCode>
                <c:ptCount val="4"/>
                <c:pt idx="0">
                  <c:v>97.9166666666667</c:v>
                </c:pt>
                <c:pt idx="1">
                  <c:v>95.8333333333333</c:v>
                </c:pt>
                <c:pt idx="2">
                  <c:v>100</c:v>
                </c:pt>
                <c:pt idx="3">
                  <c:v>96.875</c:v>
                </c:pt>
              </c:numCache>
            </c:numRef>
          </c:val>
          <c:extLst>
            <c:ext xmlns:c16="http://schemas.microsoft.com/office/drawing/2014/chart" uri="{C3380CC4-5D6E-409C-BE32-E72D297353CC}">
              <c16:uniqueId val="{00000005-E95E-42DB-97FB-7C56F8BAE32C}"/>
            </c:ext>
          </c:extLst>
        </c:ser>
        <c:dLbls>
          <c:showLegendKey val="0"/>
          <c:showVal val="0"/>
          <c:showCatName val="0"/>
          <c:showSerName val="0"/>
          <c:showPercent val="0"/>
          <c:showBubbleSize val="0"/>
        </c:dLbls>
        <c:axId val="809347440"/>
        <c:axId val="703910544"/>
      </c:radarChart>
      <c:catAx>
        <c:axId val="8093474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DIN Pro Regular" panose="020B0504020101020102" pitchFamily="34" charset="0"/>
                <a:ea typeface="+mn-ea"/>
                <a:cs typeface="DIN Pro Regular" panose="020B0504020101020102" pitchFamily="34" charset="0"/>
              </a:defRPr>
            </a:pPr>
            <a:endParaRPr lang="fr-FR"/>
          </a:p>
        </c:txPr>
        <c:crossAx val="703910544"/>
        <c:crosses val="autoZero"/>
        <c:auto val="1"/>
        <c:lblAlgn val="ctr"/>
        <c:lblOffset val="100"/>
        <c:noMultiLvlLbl val="0"/>
      </c:catAx>
      <c:valAx>
        <c:axId val="70391054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DIN Pro Regular" panose="020B0504020101020102" pitchFamily="34" charset="0"/>
                <a:ea typeface="+mn-ea"/>
                <a:cs typeface="DIN Pro Regular" panose="020B0504020101020102" pitchFamily="34" charset="0"/>
              </a:defRPr>
            </a:pPr>
            <a:endParaRPr lang="fr-FR"/>
          </a:p>
        </c:txPr>
        <c:crossAx val="809347440"/>
        <c:crosses val="autoZero"/>
        <c:crossBetween val="between"/>
      </c:valAx>
      <c:spPr>
        <a:noFill/>
        <a:ln>
          <a:noFill/>
        </a:ln>
        <a:effectLst/>
      </c:spPr>
    </c:plotArea>
    <c:legend>
      <c:legendPos val="t"/>
      <c:layout>
        <c:manualLayout>
          <c:xMode val="edge"/>
          <c:yMode val="edge"/>
          <c:x val="0.19459120734908136"/>
          <c:y val="0.2024074074074074"/>
          <c:w val="0.68960553334836028"/>
          <c:h val="7.773585593467483E-2"/>
        </c:manualLayout>
      </c:layout>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DIN Pro Regular" panose="020B0504020101020102" pitchFamily="34" charset="0"/>
              <a:ea typeface="+mn-ea"/>
              <a:cs typeface="DIN Pro Regular" panose="020B0504020101020102" pitchFamily="34" charset="0"/>
            </a:defRPr>
          </a:pPr>
          <a:endParaRPr lang="fr-FR"/>
        </a:p>
      </c:txPr>
    </c:legend>
    <c:plotVisOnly val="1"/>
    <c:dispBlanksAs val="gap"/>
    <c:showDLblsOverMax val="0"/>
  </c:chart>
  <c:spPr>
    <a:solidFill>
      <a:schemeClr val="bg1"/>
    </a:solidFill>
    <a:ln w="9525" cap="flat" cmpd="sng" algn="ctr">
      <a:noFill/>
      <a:round/>
    </a:ln>
    <a:effectLst/>
  </c:spPr>
  <c:txPr>
    <a:bodyPr/>
    <a:lstStyle/>
    <a:p>
      <a:pPr>
        <a:defRPr>
          <a:solidFill>
            <a:sysClr val="windowText" lastClr="000000"/>
          </a:solidFill>
          <a:latin typeface="DIN Pro Regular" panose="020B0504020101020102" pitchFamily="34" charset="0"/>
          <a:cs typeface="DIN Pro Regular" panose="020B0504020101020102" pitchFamily="34" charset="0"/>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ysClr val="windowText" lastClr="000000"/>
                </a:solidFill>
                <a:latin typeface="DIN Pro Regular" panose="020B0504020101020102" pitchFamily="34" charset="0"/>
                <a:ea typeface="+mn-ea"/>
                <a:cs typeface="DIN Pro Regular" panose="020B0504020101020102" pitchFamily="34" charset="0"/>
              </a:defRPr>
            </a:pPr>
            <a:r>
              <a:rPr lang="fr-BE"/>
              <a:t>Score normalisé total (en %)</a:t>
            </a:r>
          </a:p>
          <a:p>
            <a:pPr>
              <a:defRPr/>
            </a:pPr>
            <a:r>
              <a:rPr lang="fr-BE" sz="1200" i="1"/>
              <a:t>par critère</a:t>
            </a:r>
          </a:p>
        </c:rich>
      </c:tx>
      <c:overlay val="0"/>
      <c:spPr>
        <a:noFill/>
        <a:ln>
          <a:noFill/>
        </a:ln>
        <a:effectLst/>
      </c:spPr>
      <c:txPr>
        <a:bodyPr rot="0" spcFirstLastPara="1" vertOverflow="ellipsis" vert="horz" wrap="square" anchor="ctr" anchorCtr="1"/>
        <a:lstStyle/>
        <a:p>
          <a:pPr>
            <a:defRPr sz="1400" b="0" i="0" u="none" strike="noStrike" kern="1200" spc="0" baseline="0">
              <a:solidFill>
                <a:sysClr val="windowText" lastClr="000000"/>
              </a:solidFill>
              <a:latin typeface="DIN Pro Regular" panose="020B0504020101020102" pitchFamily="34" charset="0"/>
              <a:ea typeface="+mn-ea"/>
              <a:cs typeface="DIN Pro Regular" panose="020B0504020101020102" pitchFamily="34" charset="0"/>
            </a:defRPr>
          </a:pPr>
          <a:endParaRPr lang="fr-FR"/>
        </a:p>
      </c:txPr>
    </c:title>
    <c:autoTitleDeleted val="0"/>
    <c:plotArea>
      <c:layout>
        <c:manualLayout>
          <c:layoutTarget val="inner"/>
          <c:xMode val="edge"/>
          <c:yMode val="edge"/>
          <c:x val="0.33808923289690884"/>
          <c:y val="0.42174051795251599"/>
          <c:w val="0.32032690973660161"/>
          <c:h val="0.46730010778133035"/>
        </c:manualLayout>
      </c:layout>
      <c:radarChart>
        <c:radarStyle val="marker"/>
        <c:varyColors val="0"/>
        <c:ser>
          <c:idx val="0"/>
          <c:order val="0"/>
          <c:tx>
            <c:strRef>
              <c:f>scoring!$B$47</c:f>
              <c:strCache>
                <c:ptCount val="1"/>
                <c:pt idx="0">
                  <c:v>Démographie</c:v>
                </c:pt>
              </c:strCache>
            </c:strRef>
          </c:tx>
          <c:spPr>
            <a:ln w="28575" cap="rnd">
              <a:solidFill>
                <a:schemeClr val="accent1"/>
              </a:solidFill>
              <a:round/>
            </a:ln>
            <a:effectLst/>
          </c:spPr>
          <c:marker>
            <c:symbol val="none"/>
          </c:marker>
          <c:cat>
            <c:strRef>
              <c:f>scoring!$A$48:$A$51</c:f>
              <c:strCache>
                <c:ptCount val="4"/>
                <c:pt idx="0">
                  <c:v>granularité géographique</c:v>
                </c:pt>
                <c:pt idx="1">
                  <c:v>disponibilité fournisseurs</c:v>
                </c:pt>
                <c:pt idx="2">
                  <c:v>plus-value transfrontalière</c:v>
                </c:pt>
                <c:pt idx="3">
                  <c:v>TOTAL </c:v>
                </c:pt>
              </c:strCache>
            </c:strRef>
          </c:cat>
          <c:val>
            <c:numRef>
              <c:f>scoring!$B$48:$B$51</c:f>
              <c:numCache>
                <c:formatCode>General</c:formatCode>
                <c:ptCount val="4"/>
                <c:pt idx="0">
                  <c:v>100</c:v>
                </c:pt>
                <c:pt idx="1">
                  <c:v>100</c:v>
                </c:pt>
                <c:pt idx="2">
                  <c:v>100</c:v>
                </c:pt>
                <c:pt idx="3">
                  <c:v>100</c:v>
                </c:pt>
              </c:numCache>
            </c:numRef>
          </c:val>
          <c:extLst>
            <c:ext xmlns:c16="http://schemas.microsoft.com/office/drawing/2014/chart" uri="{C3380CC4-5D6E-409C-BE32-E72D297353CC}">
              <c16:uniqueId val="{00000004-A245-4CDC-BE18-FEF43A26E29B}"/>
            </c:ext>
          </c:extLst>
        </c:ser>
        <c:ser>
          <c:idx val="1"/>
          <c:order val="1"/>
          <c:tx>
            <c:strRef>
              <c:f>scoring!$C$47</c:f>
              <c:strCache>
                <c:ptCount val="1"/>
                <c:pt idx="0">
                  <c:v>Marché du travail</c:v>
                </c:pt>
              </c:strCache>
            </c:strRef>
          </c:tx>
          <c:spPr>
            <a:ln w="28575" cap="rnd">
              <a:solidFill>
                <a:schemeClr val="accent2"/>
              </a:solidFill>
              <a:round/>
            </a:ln>
            <a:effectLst/>
          </c:spPr>
          <c:marker>
            <c:symbol val="none"/>
          </c:marker>
          <c:dLbls>
            <c:dLbl>
              <c:idx val="3"/>
              <c:layout>
                <c:manualLayout>
                  <c:x val="6.2903240452452061E-2"/>
                  <c:y val="3.05882211263450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A245-4CDC-BE18-FEF43A26E29B}"/>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DIN Pro Regular" panose="020B0504020101020102" pitchFamily="34" charset="0"/>
                    <a:ea typeface="+mn-ea"/>
                    <a:cs typeface="DIN Pro Regular" panose="020B0504020101020102" pitchFamily="34" charset="0"/>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scoring!$A$48:$A$51</c:f>
              <c:strCache>
                <c:ptCount val="4"/>
                <c:pt idx="0">
                  <c:v>granularité géographique</c:v>
                </c:pt>
                <c:pt idx="1">
                  <c:v>disponibilité fournisseurs</c:v>
                </c:pt>
                <c:pt idx="2">
                  <c:v>plus-value transfrontalière</c:v>
                </c:pt>
                <c:pt idx="3">
                  <c:v>TOTAL </c:v>
                </c:pt>
              </c:strCache>
            </c:strRef>
          </c:cat>
          <c:val>
            <c:numRef>
              <c:f>scoring!$C$48:$C$51</c:f>
              <c:numCache>
                <c:formatCode>General</c:formatCode>
                <c:ptCount val="4"/>
                <c:pt idx="0">
                  <c:v>99.3055555555555</c:v>
                </c:pt>
                <c:pt idx="1">
                  <c:v>98.6111111111111</c:v>
                </c:pt>
                <c:pt idx="2">
                  <c:v>100</c:v>
                </c:pt>
                <c:pt idx="3">
                  <c:v>99.305555555555543</c:v>
                </c:pt>
              </c:numCache>
            </c:numRef>
          </c:val>
          <c:extLst>
            <c:ext xmlns:c16="http://schemas.microsoft.com/office/drawing/2014/chart" uri="{C3380CC4-5D6E-409C-BE32-E72D297353CC}">
              <c16:uniqueId val="{00000008-A245-4CDC-BE18-FEF43A26E29B}"/>
            </c:ext>
          </c:extLst>
        </c:ser>
        <c:dLbls>
          <c:showLegendKey val="0"/>
          <c:showVal val="0"/>
          <c:showCatName val="0"/>
          <c:showSerName val="0"/>
          <c:showPercent val="0"/>
          <c:showBubbleSize val="0"/>
        </c:dLbls>
        <c:axId val="790410624"/>
        <c:axId val="790410296"/>
      </c:radarChart>
      <c:catAx>
        <c:axId val="7904106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DIN Pro Regular" panose="020B0504020101020102" pitchFamily="34" charset="0"/>
                <a:ea typeface="+mn-ea"/>
                <a:cs typeface="DIN Pro Regular" panose="020B0504020101020102" pitchFamily="34" charset="0"/>
              </a:defRPr>
            </a:pPr>
            <a:endParaRPr lang="fr-FR"/>
          </a:p>
        </c:txPr>
        <c:crossAx val="790410296"/>
        <c:crosses val="autoZero"/>
        <c:auto val="1"/>
        <c:lblAlgn val="ctr"/>
        <c:lblOffset val="100"/>
        <c:noMultiLvlLbl val="0"/>
      </c:catAx>
      <c:valAx>
        <c:axId val="79041029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DIN Pro Regular" panose="020B0504020101020102" pitchFamily="34" charset="0"/>
                <a:ea typeface="+mn-ea"/>
                <a:cs typeface="DIN Pro Regular" panose="020B0504020101020102" pitchFamily="34" charset="0"/>
              </a:defRPr>
            </a:pPr>
            <a:endParaRPr lang="fr-FR"/>
          </a:p>
        </c:txPr>
        <c:crossAx val="790410624"/>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DIN Pro Regular" panose="020B0504020101020102" pitchFamily="34" charset="0"/>
              <a:ea typeface="+mn-ea"/>
              <a:cs typeface="DIN Pro Regular" panose="020B0504020101020102" pitchFamily="34" charset="0"/>
            </a:defRPr>
          </a:pPr>
          <a:endParaRPr lang="fr-FR"/>
        </a:p>
      </c:txPr>
    </c:legend>
    <c:plotVisOnly val="1"/>
    <c:dispBlanksAs val="gap"/>
    <c:showDLblsOverMax val="0"/>
  </c:chart>
  <c:spPr>
    <a:solidFill>
      <a:schemeClr val="bg1"/>
    </a:solidFill>
    <a:ln w="9525" cap="flat" cmpd="sng" algn="ctr">
      <a:noFill/>
      <a:round/>
    </a:ln>
    <a:effectLst/>
  </c:spPr>
  <c:txPr>
    <a:bodyPr/>
    <a:lstStyle/>
    <a:p>
      <a:pPr>
        <a:defRPr>
          <a:solidFill>
            <a:sysClr val="windowText" lastClr="000000"/>
          </a:solidFill>
          <a:latin typeface="DIN Pro Regular" panose="020B0504020101020102" pitchFamily="34" charset="0"/>
          <a:cs typeface="DIN Pro Regular" panose="020B0504020101020102" pitchFamily="34" charset="0"/>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BE"/>
              <a:t>Matrice décisionnelle</a:t>
            </a:r>
            <a:r>
              <a:rPr lang="fr-BE" baseline="0"/>
              <a:t> - versant wallon</a:t>
            </a:r>
            <a:endParaRPr lang="fr-BE"/>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BE"/>
        </a:p>
      </c:txPr>
    </c:title>
    <c:autoTitleDeleted val="0"/>
    <c:plotArea>
      <c:layout/>
      <c:radarChart>
        <c:radarStyle val="marker"/>
        <c:varyColors val="0"/>
        <c:ser>
          <c:idx val="0"/>
          <c:order val="0"/>
          <c:tx>
            <c:v>granularité géographique</c:v>
          </c:tx>
          <c:spPr>
            <a:ln w="28575" cap="rnd">
              <a:solidFill>
                <a:schemeClr val="accent1"/>
              </a:solidFill>
              <a:round/>
            </a:ln>
            <a:effectLst/>
          </c:spPr>
          <c:marker>
            <c:symbol val="none"/>
          </c:marker>
          <c:cat>
            <c:multiLvlStrRef>
              <c:f>(scoring!$B$4,scoring!$C$6,scoring!$D$8,scoring!$B$10,scoring!$B$11,scoring!$C$13,scoring!$D$15,scoring!$E$17,scoring!$E$18)</c:f>
              <c:multiLvlStrCache>
                <c:ptCount val="1"/>
                <c:lvl>
                  <c:pt idx="0">
                    <c:v>Taux - Graad</c:v>
                  </c:pt>
                </c:lvl>
                <c:lvl>
                  <c:pt idx="0">
                    <c:v>Population active
Actieve Bevolking</c:v>
                  </c:pt>
                </c:lvl>
                <c:lvl>
                  <c:pt idx="0">
                    <c:v>Soldes naturels et migratoires
Natuurlijke en migratie-saldi</c:v>
                  </c:pt>
                </c:lvl>
                <c:lvl>
                  <c:pt idx="0">
                    <c:v>Ménages - Huishoudens</c:v>
                  </c:pt>
                </c:lvl>
              </c:multiLvlStrCache>
            </c:multiLvlStrRef>
          </c:cat>
          <c:val>
            <c:numRef>
              <c:f>(scoring!$P$4,scoring!$P$6,scoring!$P$8,scoring!$P$10,scoring!$P$11,scoring!$P$13,scoring!$P$15,scoring!$P$17,scoring!$P$18)</c:f>
              <c:numCache>
                <c:formatCode>0.0</c:formatCode>
                <c:ptCount val="9"/>
                <c:pt idx="0">
                  <c:v>1</c:v>
                </c:pt>
                <c:pt idx="1">
                  <c:v>1</c:v>
                </c:pt>
                <c:pt idx="2">
                  <c:v>1</c:v>
                </c:pt>
                <c:pt idx="3">
                  <c:v>1</c:v>
                </c:pt>
                <c:pt idx="4">
                  <c:v>1</c:v>
                </c:pt>
                <c:pt idx="5">
                  <c:v>1</c:v>
                </c:pt>
                <c:pt idx="6">
                  <c:v>1</c:v>
                </c:pt>
                <c:pt idx="7">
                  <c:v>1</c:v>
                </c:pt>
                <c:pt idx="8">
                  <c:v>1</c:v>
                </c:pt>
              </c:numCache>
            </c:numRef>
          </c:val>
          <c:extLst>
            <c:ext xmlns:c16="http://schemas.microsoft.com/office/drawing/2014/chart" uri="{C3380CC4-5D6E-409C-BE32-E72D297353CC}">
              <c16:uniqueId val="{00000000-F36D-44CB-B2CA-74FE01AB7C99}"/>
            </c:ext>
          </c:extLst>
        </c:ser>
        <c:ser>
          <c:idx val="1"/>
          <c:order val="1"/>
          <c:tx>
            <c:v>Disponibilité fournisseurs</c:v>
          </c:tx>
          <c:spPr>
            <a:ln w="28575" cap="rnd">
              <a:solidFill>
                <a:schemeClr val="accent2"/>
              </a:solidFill>
              <a:round/>
            </a:ln>
            <a:effectLst/>
          </c:spPr>
          <c:marker>
            <c:symbol val="none"/>
          </c:marker>
          <c:cat>
            <c:multiLvlStrRef>
              <c:f>(scoring!$B$4,scoring!$C$6,scoring!$D$8,scoring!$B$10,scoring!$B$11,scoring!$C$13,scoring!$D$15,scoring!$E$17,scoring!$E$18)</c:f>
              <c:multiLvlStrCache>
                <c:ptCount val="1"/>
                <c:lvl>
                  <c:pt idx="0">
                    <c:v>Taux - Graad</c:v>
                  </c:pt>
                </c:lvl>
                <c:lvl>
                  <c:pt idx="0">
                    <c:v>Population active
Actieve Bevolking</c:v>
                  </c:pt>
                </c:lvl>
                <c:lvl>
                  <c:pt idx="0">
                    <c:v>Soldes naturels et migratoires
Natuurlijke en migratie-saldi</c:v>
                  </c:pt>
                </c:lvl>
                <c:lvl>
                  <c:pt idx="0">
                    <c:v>Ménages - Huishoudens</c:v>
                  </c:pt>
                </c:lvl>
              </c:multiLvlStrCache>
            </c:multiLvlStrRef>
          </c:cat>
          <c:val>
            <c:numRef>
              <c:f>(scoring!$Q$4,scoring!$Q$6,scoring!$Q$8,scoring!$Q$10,scoring!$Q$11,scoring!$Q$13,scoring!$Q$15,scoring!$Q$17,scoring!$Q$18)</c:f>
              <c:numCache>
                <c:formatCode>0.0</c:formatCode>
                <c:ptCount val="9"/>
                <c:pt idx="0">
                  <c:v>1</c:v>
                </c:pt>
                <c:pt idx="1">
                  <c:v>1</c:v>
                </c:pt>
                <c:pt idx="2">
                  <c:v>1</c:v>
                </c:pt>
                <c:pt idx="3">
                  <c:v>1</c:v>
                </c:pt>
                <c:pt idx="4">
                  <c:v>1</c:v>
                </c:pt>
                <c:pt idx="5">
                  <c:v>1</c:v>
                </c:pt>
                <c:pt idx="6">
                  <c:v>1</c:v>
                </c:pt>
                <c:pt idx="7">
                  <c:v>0.33333333333333331</c:v>
                </c:pt>
                <c:pt idx="8">
                  <c:v>0.66666666666666663</c:v>
                </c:pt>
              </c:numCache>
            </c:numRef>
          </c:val>
          <c:extLst>
            <c:ext xmlns:c16="http://schemas.microsoft.com/office/drawing/2014/chart" uri="{C3380CC4-5D6E-409C-BE32-E72D297353CC}">
              <c16:uniqueId val="{00000001-F36D-44CB-B2CA-74FE01AB7C99}"/>
            </c:ext>
          </c:extLst>
        </c:ser>
        <c:ser>
          <c:idx val="2"/>
          <c:order val="2"/>
          <c:tx>
            <c:v>TOTAL</c:v>
          </c:tx>
          <c:spPr>
            <a:ln w="28575" cap="rnd">
              <a:solidFill>
                <a:schemeClr val="accent4"/>
              </a:solidFill>
              <a:round/>
            </a:ln>
            <a:effectLst/>
          </c:spPr>
          <c:marker>
            <c:symbol val="none"/>
          </c:marker>
          <c:val>
            <c:numRef>
              <c:f>(scoring!$S$4,scoring!$S$6,scoring!$S$8,scoring!$S$10,scoring!$S$11,scoring!$S$13,scoring!$S$15,scoring!$S$17,scoring!$S$18)</c:f>
              <c:numCache>
                <c:formatCode>0.0</c:formatCode>
                <c:ptCount val="9"/>
                <c:pt idx="0">
                  <c:v>1</c:v>
                </c:pt>
                <c:pt idx="1">
                  <c:v>1</c:v>
                </c:pt>
                <c:pt idx="2">
                  <c:v>1</c:v>
                </c:pt>
                <c:pt idx="3">
                  <c:v>1</c:v>
                </c:pt>
                <c:pt idx="4">
                  <c:v>1</c:v>
                </c:pt>
                <c:pt idx="5">
                  <c:v>1</c:v>
                </c:pt>
                <c:pt idx="6">
                  <c:v>1</c:v>
                </c:pt>
                <c:pt idx="7">
                  <c:v>0.66666666666666663</c:v>
                </c:pt>
                <c:pt idx="8">
                  <c:v>0.83333333333333326</c:v>
                </c:pt>
              </c:numCache>
            </c:numRef>
          </c:val>
          <c:extLst>
            <c:ext xmlns:c16="http://schemas.microsoft.com/office/drawing/2014/chart" uri="{C3380CC4-5D6E-409C-BE32-E72D297353CC}">
              <c16:uniqueId val="{00000002-F36D-44CB-B2CA-74FE01AB7C99}"/>
            </c:ext>
          </c:extLst>
        </c:ser>
        <c:dLbls>
          <c:showLegendKey val="0"/>
          <c:showVal val="0"/>
          <c:showCatName val="0"/>
          <c:showSerName val="0"/>
          <c:showPercent val="0"/>
          <c:showBubbleSize val="0"/>
        </c:dLbls>
        <c:axId val="151195592"/>
        <c:axId val="151197552"/>
      </c:radarChart>
      <c:catAx>
        <c:axId val="1511955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51197552"/>
        <c:crosses val="autoZero"/>
        <c:auto val="1"/>
        <c:lblAlgn val="ctr"/>
        <c:lblOffset val="100"/>
        <c:noMultiLvlLbl val="0"/>
      </c:catAx>
      <c:valAx>
        <c:axId val="151197552"/>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51195592"/>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BE"/>
              <a:t>Matrice décisionnelle</a:t>
            </a:r>
            <a:r>
              <a:rPr lang="fr-BE" baseline="0"/>
              <a:t> - versant français</a:t>
            </a:r>
            <a:endParaRPr lang="fr-BE"/>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BE"/>
        </a:p>
      </c:txPr>
    </c:title>
    <c:autoTitleDeleted val="0"/>
    <c:plotArea>
      <c:layout/>
      <c:radarChart>
        <c:radarStyle val="marker"/>
        <c:varyColors val="0"/>
        <c:ser>
          <c:idx val="0"/>
          <c:order val="0"/>
          <c:tx>
            <c:v>granularité géographique</c:v>
          </c:tx>
          <c:spPr>
            <a:ln w="28575" cap="rnd">
              <a:solidFill>
                <a:schemeClr val="accent1"/>
              </a:solidFill>
              <a:round/>
            </a:ln>
            <a:effectLst/>
          </c:spPr>
          <c:marker>
            <c:symbol val="none"/>
          </c:marker>
          <c:cat>
            <c:multiLvlStrRef>
              <c:f>(scoring!$B$4,scoring!$C$6,scoring!$D$8,scoring!$B$10,scoring!$B$11,scoring!$C$13,scoring!$D$15,scoring!$E$17,scoring!$E$18)</c:f>
              <c:multiLvlStrCache>
                <c:ptCount val="1"/>
                <c:lvl>
                  <c:pt idx="0">
                    <c:v>Taux - Graad</c:v>
                  </c:pt>
                </c:lvl>
                <c:lvl>
                  <c:pt idx="0">
                    <c:v>Population active
Actieve Bevolking</c:v>
                  </c:pt>
                </c:lvl>
                <c:lvl>
                  <c:pt idx="0">
                    <c:v>Soldes naturels et migratoires
Natuurlijke en migratie-saldi</c:v>
                  </c:pt>
                </c:lvl>
                <c:lvl>
                  <c:pt idx="0">
                    <c:v>Ménages - Huishoudens</c:v>
                  </c:pt>
                </c:lvl>
              </c:multiLvlStrCache>
            </c:multiLvlStrRef>
          </c:cat>
          <c:val>
            <c:numRef>
              <c:f>(scoring!$K$4,scoring!$K$6,scoring!$K$8,scoring!$K$10,scoring!$K$11,scoring!$K$13,scoring!$K$15,scoring!$K$17,scoring!$K$18)</c:f>
              <c:numCache>
                <c:formatCode>0.0</c:formatCode>
                <c:ptCount val="9"/>
                <c:pt idx="0">
                  <c:v>1</c:v>
                </c:pt>
                <c:pt idx="1">
                  <c:v>1</c:v>
                </c:pt>
                <c:pt idx="2">
                  <c:v>1</c:v>
                </c:pt>
                <c:pt idx="3">
                  <c:v>1</c:v>
                </c:pt>
                <c:pt idx="4">
                  <c:v>1</c:v>
                </c:pt>
                <c:pt idx="5">
                  <c:v>1</c:v>
                </c:pt>
                <c:pt idx="6">
                  <c:v>0.75</c:v>
                </c:pt>
                <c:pt idx="7">
                  <c:v>1</c:v>
                </c:pt>
                <c:pt idx="8">
                  <c:v>1</c:v>
                </c:pt>
              </c:numCache>
            </c:numRef>
          </c:val>
          <c:extLst>
            <c:ext xmlns:c16="http://schemas.microsoft.com/office/drawing/2014/chart" uri="{C3380CC4-5D6E-409C-BE32-E72D297353CC}">
              <c16:uniqueId val="{00000000-B44D-461C-B855-A5A2750A1822}"/>
            </c:ext>
          </c:extLst>
        </c:ser>
        <c:ser>
          <c:idx val="1"/>
          <c:order val="1"/>
          <c:tx>
            <c:v>Disponibilité fournisseurs</c:v>
          </c:tx>
          <c:spPr>
            <a:ln w="28575" cap="rnd">
              <a:solidFill>
                <a:schemeClr val="accent2"/>
              </a:solidFill>
              <a:round/>
            </a:ln>
            <a:effectLst/>
          </c:spPr>
          <c:marker>
            <c:symbol val="none"/>
          </c:marker>
          <c:cat>
            <c:multiLvlStrRef>
              <c:f>(scoring!$B$4,scoring!$C$6,scoring!$D$8,scoring!$B$10,scoring!$B$11,scoring!$C$13,scoring!$D$15,scoring!$E$17,scoring!$E$18)</c:f>
              <c:multiLvlStrCache>
                <c:ptCount val="1"/>
                <c:lvl>
                  <c:pt idx="0">
                    <c:v>Taux - Graad</c:v>
                  </c:pt>
                </c:lvl>
                <c:lvl>
                  <c:pt idx="0">
                    <c:v>Population active
Actieve Bevolking</c:v>
                  </c:pt>
                </c:lvl>
                <c:lvl>
                  <c:pt idx="0">
                    <c:v>Soldes naturels et migratoires
Natuurlijke en migratie-saldi</c:v>
                  </c:pt>
                </c:lvl>
                <c:lvl>
                  <c:pt idx="0">
                    <c:v>Ménages - Huishoudens</c:v>
                  </c:pt>
                </c:lvl>
              </c:multiLvlStrCache>
            </c:multiLvlStrRef>
          </c:cat>
          <c:val>
            <c:numRef>
              <c:f>(scoring!$L$4,scoring!$L$6,scoring!$L$8,scoring!$L$10,scoring!$L$11,scoring!$L$13,scoring!$L$15,scoring!$L$17,scoring!$L$18)</c:f>
              <c:numCache>
                <c:formatCode>0.0</c:formatCode>
                <c:ptCount val="9"/>
                <c:pt idx="0">
                  <c:v>1</c:v>
                </c:pt>
                <c:pt idx="1">
                  <c:v>1</c:v>
                </c:pt>
                <c:pt idx="2">
                  <c:v>1</c:v>
                </c:pt>
                <c:pt idx="3">
                  <c:v>1</c:v>
                </c:pt>
                <c:pt idx="4">
                  <c:v>1</c:v>
                </c:pt>
                <c:pt idx="5">
                  <c:v>1</c:v>
                </c:pt>
                <c:pt idx="6">
                  <c:v>1</c:v>
                </c:pt>
                <c:pt idx="7">
                  <c:v>1</c:v>
                </c:pt>
                <c:pt idx="8">
                  <c:v>1</c:v>
                </c:pt>
              </c:numCache>
            </c:numRef>
          </c:val>
          <c:extLst>
            <c:ext xmlns:c16="http://schemas.microsoft.com/office/drawing/2014/chart" uri="{C3380CC4-5D6E-409C-BE32-E72D297353CC}">
              <c16:uniqueId val="{00000001-B44D-461C-B855-A5A2750A1822}"/>
            </c:ext>
          </c:extLst>
        </c:ser>
        <c:ser>
          <c:idx val="2"/>
          <c:order val="2"/>
          <c:tx>
            <c:v>TOTAL</c:v>
          </c:tx>
          <c:spPr>
            <a:ln w="28575" cap="rnd">
              <a:solidFill>
                <a:schemeClr val="accent4"/>
              </a:solidFill>
              <a:round/>
            </a:ln>
            <a:effectLst/>
          </c:spPr>
          <c:marker>
            <c:symbol val="none"/>
          </c:marker>
          <c:val>
            <c:numRef>
              <c:f>(scoring!$N$4,scoring!$N$6,scoring!$N$8,scoring!$N$10,scoring!$N$11,scoring!$N$13,scoring!$N$15,scoring!$N$17,scoring!$N$18)</c:f>
              <c:numCache>
                <c:formatCode>0.0</c:formatCode>
                <c:ptCount val="9"/>
                <c:pt idx="0">
                  <c:v>1</c:v>
                </c:pt>
                <c:pt idx="1">
                  <c:v>1</c:v>
                </c:pt>
                <c:pt idx="2">
                  <c:v>1</c:v>
                </c:pt>
                <c:pt idx="3">
                  <c:v>1</c:v>
                </c:pt>
                <c:pt idx="4">
                  <c:v>1</c:v>
                </c:pt>
                <c:pt idx="5">
                  <c:v>1</c:v>
                </c:pt>
                <c:pt idx="6">
                  <c:v>0.875</c:v>
                </c:pt>
                <c:pt idx="7">
                  <c:v>1</c:v>
                </c:pt>
                <c:pt idx="8">
                  <c:v>1</c:v>
                </c:pt>
              </c:numCache>
            </c:numRef>
          </c:val>
          <c:extLst>
            <c:ext xmlns:c16="http://schemas.microsoft.com/office/drawing/2014/chart" uri="{C3380CC4-5D6E-409C-BE32-E72D297353CC}">
              <c16:uniqueId val="{00000002-B44D-461C-B855-A5A2750A1822}"/>
            </c:ext>
          </c:extLst>
        </c:ser>
        <c:dLbls>
          <c:showLegendKey val="0"/>
          <c:showVal val="0"/>
          <c:showCatName val="0"/>
          <c:showSerName val="0"/>
          <c:showPercent val="0"/>
          <c:showBubbleSize val="0"/>
        </c:dLbls>
        <c:axId val="151203040"/>
        <c:axId val="151195200"/>
      </c:radarChart>
      <c:catAx>
        <c:axId val="1512030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51195200"/>
        <c:crosses val="autoZero"/>
        <c:auto val="1"/>
        <c:lblAlgn val="ctr"/>
        <c:lblOffset val="100"/>
        <c:noMultiLvlLbl val="0"/>
      </c:catAx>
      <c:valAx>
        <c:axId val="151195200"/>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51203040"/>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BE"/>
              <a:t>Matrice décisionnelle</a:t>
            </a:r>
            <a:r>
              <a:rPr lang="fr-BE" baseline="0"/>
              <a:t> - versant flamand</a:t>
            </a:r>
            <a:endParaRPr lang="fr-BE"/>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BE"/>
        </a:p>
      </c:txPr>
    </c:title>
    <c:autoTitleDeleted val="0"/>
    <c:plotArea>
      <c:layout/>
      <c:radarChart>
        <c:radarStyle val="marker"/>
        <c:varyColors val="0"/>
        <c:ser>
          <c:idx val="0"/>
          <c:order val="0"/>
          <c:tx>
            <c:v>granularité géographique</c:v>
          </c:tx>
          <c:spPr>
            <a:ln w="28575" cap="rnd">
              <a:solidFill>
                <a:schemeClr val="accent1"/>
              </a:solidFill>
              <a:round/>
            </a:ln>
            <a:effectLst/>
          </c:spPr>
          <c:marker>
            <c:symbol val="none"/>
          </c:marker>
          <c:cat>
            <c:multiLvlStrRef>
              <c:f>(scoring!$B$4,scoring!$C$6,scoring!$D$8,scoring!$B$10,scoring!$B$11,scoring!$C$13,scoring!$D$15,scoring!$E$17,scoring!$E$18)</c:f>
              <c:multiLvlStrCache>
                <c:ptCount val="1"/>
                <c:lvl>
                  <c:pt idx="0">
                    <c:v>Taux - Graad</c:v>
                  </c:pt>
                </c:lvl>
                <c:lvl>
                  <c:pt idx="0">
                    <c:v>Population active
Actieve Bevolking</c:v>
                  </c:pt>
                </c:lvl>
                <c:lvl>
                  <c:pt idx="0">
                    <c:v>Soldes naturels et migratoires
Natuurlijke en migratie-saldi</c:v>
                  </c:pt>
                </c:lvl>
                <c:lvl>
                  <c:pt idx="0">
                    <c:v>Ménages - Huishoudens</c:v>
                  </c:pt>
                </c:lvl>
              </c:multiLvlStrCache>
            </c:multiLvlStrRef>
          </c:cat>
          <c:val>
            <c:numRef>
              <c:f>(scoring!$F$4,scoring!$F$6,scoring!$F$8,scoring!$F$10,scoring!$F$11,scoring!$F$13,scoring!$F$15,scoring!$F$17,scoring!$F$18)</c:f>
              <c:numCache>
                <c:formatCode>0.0</c:formatCode>
                <c:ptCount val="9"/>
                <c:pt idx="0">
                  <c:v>1</c:v>
                </c:pt>
                <c:pt idx="1">
                  <c:v>1</c:v>
                </c:pt>
                <c:pt idx="2">
                  <c:v>1</c:v>
                </c:pt>
                <c:pt idx="3">
                  <c:v>1</c:v>
                </c:pt>
                <c:pt idx="4">
                  <c:v>1</c:v>
                </c:pt>
                <c:pt idx="5">
                  <c:v>1</c:v>
                </c:pt>
                <c:pt idx="6">
                  <c:v>1</c:v>
                </c:pt>
                <c:pt idx="7">
                  <c:v>1</c:v>
                </c:pt>
                <c:pt idx="8">
                  <c:v>1</c:v>
                </c:pt>
              </c:numCache>
            </c:numRef>
          </c:val>
          <c:extLst>
            <c:ext xmlns:c16="http://schemas.microsoft.com/office/drawing/2014/chart" uri="{C3380CC4-5D6E-409C-BE32-E72D297353CC}">
              <c16:uniqueId val="{00000000-8E28-44A5-B81F-7117E5A958E4}"/>
            </c:ext>
          </c:extLst>
        </c:ser>
        <c:ser>
          <c:idx val="1"/>
          <c:order val="1"/>
          <c:tx>
            <c:v>Disponibilité fournisseurs</c:v>
          </c:tx>
          <c:spPr>
            <a:ln w="28575" cap="rnd">
              <a:solidFill>
                <a:schemeClr val="accent2"/>
              </a:solidFill>
              <a:round/>
            </a:ln>
            <a:effectLst/>
          </c:spPr>
          <c:marker>
            <c:symbol val="none"/>
          </c:marker>
          <c:cat>
            <c:multiLvlStrRef>
              <c:f>(scoring!$B$4,scoring!$C$6,scoring!$D$8,scoring!$B$10,scoring!$B$11,scoring!$C$13,scoring!$D$15,scoring!$E$17,scoring!$E$18)</c:f>
              <c:multiLvlStrCache>
                <c:ptCount val="1"/>
                <c:lvl>
                  <c:pt idx="0">
                    <c:v>Taux - Graad</c:v>
                  </c:pt>
                </c:lvl>
                <c:lvl>
                  <c:pt idx="0">
                    <c:v>Population active
Actieve Bevolking</c:v>
                  </c:pt>
                </c:lvl>
                <c:lvl>
                  <c:pt idx="0">
                    <c:v>Soldes naturels et migratoires
Natuurlijke en migratie-saldi</c:v>
                  </c:pt>
                </c:lvl>
                <c:lvl>
                  <c:pt idx="0">
                    <c:v>Ménages - Huishoudens</c:v>
                  </c:pt>
                </c:lvl>
              </c:multiLvlStrCache>
            </c:multiLvlStrRef>
          </c:cat>
          <c:val>
            <c:numRef>
              <c:f>(scoring!$G$4,scoring!$G$6,scoring!$G$8,scoring!$G$10,scoring!$G$11,scoring!$G$13,scoring!$G$15,scoring!$G$17,scoring!$G$18)</c:f>
              <c:numCache>
                <c:formatCode>0.0</c:formatCode>
                <c:ptCount val="9"/>
                <c:pt idx="0">
                  <c:v>1</c:v>
                </c:pt>
                <c:pt idx="1">
                  <c:v>1</c:v>
                </c:pt>
                <c:pt idx="2">
                  <c:v>1</c:v>
                </c:pt>
                <c:pt idx="3">
                  <c:v>1</c:v>
                </c:pt>
                <c:pt idx="4">
                  <c:v>1</c:v>
                </c:pt>
                <c:pt idx="5">
                  <c:v>1</c:v>
                </c:pt>
                <c:pt idx="6">
                  <c:v>1</c:v>
                </c:pt>
                <c:pt idx="7">
                  <c:v>1</c:v>
                </c:pt>
                <c:pt idx="8">
                  <c:v>1</c:v>
                </c:pt>
              </c:numCache>
            </c:numRef>
          </c:val>
          <c:extLst>
            <c:ext xmlns:c16="http://schemas.microsoft.com/office/drawing/2014/chart" uri="{C3380CC4-5D6E-409C-BE32-E72D297353CC}">
              <c16:uniqueId val="{00000001-8E28-44A5-B81F-7117E5A958E4}"/>
            </c:ext>
          </c:extLst>
        </c:ser>
        <c:ser>
          <c:idx val="2"/>
          <c:order val="2"/>
          <c:tx>
            <c:v>Plus-value transfrontalière</c:v>
          </c:tx>
          <c:spPr>
            <a:ln w="28575" cap="rnd">
              <a:solidFill>
                <a:schemeClr val="accent3"/>
              </a:solidFill>
              <a:round/>
            </a:ln>
            <a:effectLst/>
          </c:spPr>
          <c:marker>
            <c:symbol val="none"/>
          </c:marker>
          <c:val>
            <c:numRef>
              <c:f>(scoring!$H$4,scoring!$H$6,scoring!$H$8,scoring!$H$10,scoring!$H$11,scoring!$H$13,scoring!$H$15,scoring!$H$17,scoring!$H$18)</c:f>
              <c:numCache>
                <c:formatCode>0.0</c:formatCode>
                <c:ptCount val="9"/>
                <c:pt idx="0">
                  <c:v>1</c:v>
                </c:pt>
                <c:pt idx="1">
                  <c:v>1</c:v>
                </c:pt>
                <c:pt idx="2">
                  <c:v>1</c:v>
                </c:pt>
                <c:pt idx="3">
                  <c:v>1</c:v>
                </c:pt>
                <c:pt idx="4">
                  <c:v>1</c:v>
                </c:pt>
                <c:pt idx="5">
                  <c:v>1</c:v>
                </c:pt>
                <c:pt idx="6">
                  <c:v>1</c:v>
                </c:pt>
                <c:pt idx="7">
                  <c:v>1</c:v>
                </c:pt>
                <c:pt idx="8">
                  <c:v>1</c:v>
                </c:pt>
              </c:numCache>
            </c:numRef>
          </c:val>
          <c:extLst>
            <c:ext xmlns:c16="http://schemas.microsoft.com/office/drawing/2014/chart" uri="{C3380CC4-5D6E-409C-BE32-E72D297353CC}">
              <c16:uniqueId val="{00000002-8E28-44A5-B81F-7117E5A958E4}"/>
            </c:ext>
          </c:extLst>
        </c:ser>
        <c:ser>
          <c:idx val="3"/>
          <c:order val="3"/>
          <c:tx>
            <c:v>TOTAL</c:v>
          </c:tx>
          <c:spPr>
            <a:ln w="28575" cap="rnd">
              <a:solidFill>
                <a:schemeClr val="accent4"/>
              </a:solidFill>
              <a:round/>
            </a:ln>
            <a:effectLst/>
          </c:spPr>
          <c:marker>
            <c:symbol val="none"/>
          </c:marker>
          <c:val>
            <c:numRef>
              <c:f>(scoring!$I$4,scoring!$I$6,scoring!$I$8,scoring!$I$10,scoring!$I$11,scoring!$I$13,scoring!$I$15,scoring!$I$17,scoring!$I$18)</c:f>
              <c:numCache>
                <c:formatCode>0.0</c:formatCode>
                <c:ptCount val="9"/>
                <c:pt idx="0">
                  <c:v>1</c:v>
                </c:pt>
                <c:pt idx="1">
                  <c:v>1</c:v>
                </c:pt>
                <c:pt idx="2">
                  <c:v>1</c:v>
                </c:pt>
                <c:pt idx="3">
                  <c:v>1</c:v>
                </c:pt>
                <c:pt idx="4">
                  <c:v>1</c:v>
                </c:pt>
                <c:pt idx="5">
                  <c:v>1</c:v>
                </c:pt>
                <c:pt idx="6">
                  <c:v>1</c:v>
                </c:pt>
                <c:pt idx="7">
                  <c:v>1</c:v>
                </c:pt>
                <c:pt idx="8">
                  <c:v>1</c:v>
                </c:pt>
              </c:numCache>
            </c:numRef>
          </c:val>
          <c:extLst>
            <c:ext xmlns:c16="http://schemas.microsoft.com/office/drawing/2014/chart" uri="{C3380CC4-5D6E-409C-BE32-E72D297353CC}">
              <c16:uniqueId val="{00000003-8E28-44A5-B81F-7117E5A958E4}"/>
            </c:ext>
          </c:extLst>
        </c:ser>
        <c:dLbls>
          <c:showLegendKey val="0"/>
          <c:showVal val="0"/>
          <c:showCatName val="0"/>
          <c:showSerName val="0"/>
          <c:showPercent val="0"/>
          <c:showBubbleSize val="0"/>
        </c:dLbls>
        <c:axId val="151196768"/>
        <c:axId val="151194416"/>
      </c:radarChart>
      <c:catAx>
        <c:axId val="1511967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51194416"/>
        <c:crosses val="autoZero"/>
        <c:auto val="1"/>
        <c:lblAlgn val="ctr"/>
        <c:lblOffset val="100"/>
        <c:noMultiLvlLbl val="0"/>
      </c:catAx>
      <c:valAx>
        <c:axId val="151194416"/>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51196768"/>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BE"/>
              <a:t>Matrice décisionnelle</a:t>
            </a:r>
            <a:r>
              <a:rPr lang="fr-BE" baseline="0"/>
              <a:t> </a:t>
            </a:r>
            <a:endParaRPr lang="fr-BE"/>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BE"/>
        </a:p>
      </c:txPr>
    </c:title>
    <c:autoTitleDeleted val="0"/>
    <c:plotArea>
      <c:layout/>
      <c:radarChart>
        <c:radarStyle val="marker"/>
        <c:varyColors val="0"/>
        <c:ser>
          <c:idx val="0"/>
          <c:order val="0"/>
          <c:tx>
            <c:v>granularité géographique</c:v>
          </c:tx>
          <c:spPr>
            <a:ln w="28575" cap="rnd">
              <a:solidFill>
                <a:schemeClr val="accent1"/>
              </a:solidFill>
              <a:round/>
            </a:ln>
            <a:effectLst/>
          </c:spPr>
          <c:marker>
            <c:symbol val="none"/>
          </c:marker>
          <c:cat>
            <c:multiLvlStrRef>
              <c:f>(scoring!$B$4,scoring!$C$6,scoring!$D$8,scoring!$B$10,scoring!$B$11,scoring!$C$13,scoring!$D$15,scoring!$E$17,scoring!$E$18)</c:f>
              <c:multiLvlStrCache>
                <c:ptCount val="1"/>
                <c:lvl>
                  <c:pt idx="0">
                    <c:v>Taux - Graad</c:v>
                  </c:pt>
                </c:lvl>
                <c:lvl>
                  <c:pt idx="0">
                    <c:v>Population active
Actieve Bevolking</c:v>
                  </c:pt>
                </c:lvl>
                <c:lvl>
                  <c:pt idx="0">
                    <c:v>Soldes naturels et migratoires
Natuurlijke en migratie-saldi</c:v>
                  </c:pt>
                </c:lvl>
                <c:lvl>
                  <c:pt idx="0">
                    <c:v>Ménages - Huishoudens</c:v>
                  </c:pt>
                </c:lvl>
              </c:multiLvlStrCache>
            </c:multiLvlStrRef>
          </c:cat>
          <c:val>
            <c:numRef>
              <c:f>(scoring!$U$4,scoring!$U$6,scoring!$U$8,scoring!$U$10,scoring!$U$11,scoring!$U$13,scoring!$U$15,scoring!$U$17,scoring!$U$18)</c:f>
              <c:numCache>
                <c:formatCode>0.0</c:formatCode>
                <c:ptCount val="9"/>
                <c:pt idx="0">
                  <c:v>1</c:v>
                </c:pt>
                <c:pt idx="1">
                  <c:v>1</c:v>
                </c:pt>
                <c:pt idx="2">
                  <c:v>1</c:v>
                </c:pt>
                <c:pt idx="3">
                  <c:v>1</c:v>
                </c:pt>
                <c:pt idx="4">
                  <c:v>1</c:v>
                </c:pt>
                <c:pt idx="5">
                  <c:v>1</c:v>
                </c:pt>
                <c:pt idx="6">
                  <c:v>0.91666666666666663</c:v>
                </c:pt>
                <c:pt idx="7">
                  <c:v>1</c:v>
                </c:pt>
                <c:pt idx="8">
                  <c:v>1</c:v>
                </c:pt>
              </c:numCache>
            </c:numRef>
          </c:val>
          <c:extLst>
            <c:ext xmlns:c16="http://schemas.microsoft.com/office/drawing/2014/chart" uri="{C3380CC4-5D6E-409C-BE32-E72D297353CC}">
              <c16:uniqueId val="{00000000-C9C0-4BE6-8906-65CDE8A4A2CE}"/>
            </c:ext>
          </c:extLst>
        </c:ser>
        <c:ser>
          <c:idx val="1"/>
          <c:order val="1"/>
          <c:tx>
            <c:v>Disponibilité fournisseurs</c:v>
          </c:tx>
          <c:spPr>
            <a:ln w="28575" cap="rnd">
              <a:solidFill>
                <a:schemeClr val="accent2"/>
              </a:solidFill>
              <a:round/>
            </a:ln>
            <a:effectLst/>
          </c:spPr>
          <c:marker>
            <c:symbol val="none"/>
          </c:marker>
          <c:cat>
            <c:multiLvlStrRef>
              <c:f>(scoring!$B$4,scoring!$C$6,scoring!$D$8,scoring!$B$10,scoring!$B$11,scoring!$C$13,scoring!$D$15,scoring!$E$17,scoring!$E$18)</c:f>
              <c:multiLvlStrCache>
                <c:ptCount val="1"/>
                <c:lvl>
                  <c:pt idx="0">
                    <c:v>Taux - Graad</c:v>
                  </c:pt>
                </c:lvl>
                <c:lvl>
                  <c:pt idx="0">
                    <c:v>Population active
Actieve Bevolking</c:v>
                  </c:pt>
                </c:lvl>
                <c:lvl>
                  <c:pt idx="0">
                    <c:v>Soldes naturels et migratoires
Natuurlijke en migratie-saldi</c:v>
                  </c:pt>
                </c:lvl>
                <c:lvl>
                  <c:pt idx="0">
                    <c:v>Ménages - Huishoudens</c:v>
                  </c:pt>
                </c:lvl>
              </c:multiLvlStrCache>
            </c:multiLvlStrRef>
          </c:cat>
          <c:val>
            <c:numRef>
              <c:f>(scoring!$V$4,scoring!$V$6,scoring!$V$8,scoring!$V$10,scoring!$V$11,scoring!$V$13,scoring!$V$15,scoring!$V$17,scoring!$V$18)</c:f>
              <c:numCache>
                <c:formatCode>0.0</c:formatCode>
                <c:ptCount val="9"/>
                <c:pt idx="0">
                  <c:v>1</c:v>
                </c:pt>
                <c:pt idx="1">
                  <c:v>1</c:v>
                </c:pt>
                <c:pt idx="2">
                  <c:v>1</c:v>
                </c:pt>
                <c:pt idx="3">
                  <c:v>1</c:v>
                </c:pt>
                <c:pt idx="4">
                  <c:v>1</c:v>
                </c:pt>
                <c:pt idx="5">
                  <c:v>1</c:v>
                </c:pt>
                <c:pt idx="6">
                  <c:v>1</c:v>
                </c:pt>
                <c:pt idx="7">
                  <c:v>0.77777777777777779</c:v>
                </c:pt>
                <c:pt idx="8">
                  <c:v>0.88888888888888884</c:v>
                </c:pt>
              </c:numCache>
            </c:numRef>
          </c:val>
          <c:extLst>
            <c:ext xmlns:c16="http://schemas.microsoft.com/office/drawing/2014/chart" uri="{C3380CC4-5D6E-409C-BE32-E72D297353CC}">
              <c16:uniqueId val="{00000001-C9C0-4BE6-8906-65CDE8A4A2CE}"/>
            </c:ext>
          </c:extLst>
        </c:ser>
        <c:ser>
          <c:idx val="2"/>
          <c:order val="2"/>
          <c:tx>
            <c:v>Plus-value transfrontalière</c:v>
          </c:tx>
          <c:spPr>
            <a:ln w="28575" cap="rnd">
              <a:solidFill>
                <a:schemeClr val="accent3"/>
              </a:solidFill>
              <a:round/>
            </a:ln>
            <a:effectLst/>
          </c:spPr>
          <c:marker>
            <c:symbol val="none"/>
          </c:marker>
          <c:val>
            <c:numRef>
              <c:f>(scoring!$W$4,scoring!$W$6,scoring!$W$8,scoring!$W$10,scoring!$W$11,scoring!$W$13,scoring!$W$15,scoring!$W$17,scoring!$W$18)</c:f>
              <c:numCache>
                <c:formatCode>0.0</c:formatCode>
                <c:ptCount val="9"/>
                <c:pt idx="0">
                  <c:v>1</c:v>
                </c:pt>
                <c:pt idx="1">
                  <c:v>1</c:v>
                </c:pt>
                <c:pt idx="2">
                  <c:v>1</c:v>
                </c:pt>
                <c:pt idx="3">
                  <c:v>1</c:v>
                </c:pt>
                <c:pt idx="4">
                  <c:v>1</c:v>
                </c:pt>
                <c:pt idx="5">
                  <c:v>1</c:v>
                </c:pt>
                <c:pt idx="6">
                  <c:v>1</c:v>
                </c:pt>
                <c:pt idx="7">
                  <c:v>1</c:v>
                </c:pt>
                <c:pt idx="8">
                  <c:v>1</c:v>
                </c:pt>
              </c:numCache>
            </c:numRef>
          </c:val>
          <c:extLst>
            <c:ext xmlns:c16="http://schemas.microsoft.com/office/drawing/2014/chart" uri="{C3380CC4-5D6E-409C-BE32-E72D297353CC}">
              <c16:uniqueId val="{00000002-C9C0-4BE6-8906-65CDE8A4A2CE}"/>
            </c:ext>
          </c:extLst>
        </c:ser>
        <c:ser>
          <c:idx val="3"/>
          <c:order val="3"/>
          <c:tx>
            <c:v>TOTAL</c:v>
          </c:tx>
          <c:spPr>
            <a:ln w="28575" cap="rnd">
              <a:solidFill>
                <a:schemeClr val="accent4"/>
              </a:solidFill>
              <a:round/>
            </a:ln>
            <a:effectLst/>
          </c:spPr>
          <c:marker>
            <c:symbol val="none"/>
          </c:marker>
          <c:val>
            <c:numRef>
              <c:f>(scoring!$X$4,scoring!$X$6,scoring!$X$8,scoring!$X$10,scoring!$X$11,scoring!$X$13,scoring!$X$15,scoring!$X$17,scoring!$X$18)</c:f>
              <c:numCache>
                <c:formatCode>0.0</c:formatCode>
                <c:ptCount val="9"/>
                <c:pt idx="0">
                  <c:v>1</c:v>
                </c:pt>
                <c:pt idx="1">
                  <c:v>1</c:v>
                </c:pt>
                <c:pt idx="2">
                  <c:v>1</c:v>
                </c:pt>
                <c:pt idx="3">
                  <c:v>1</c:v>
                </c:pt>
                <c:pt idx="4">
                  <c:v>1</c:v>
                </c:pt>
                <c:pt idx="5">
                  <c:v>1</c:v>
                </c:pt>
                <c:pt idx="6">
                  <c:v>0.97222222222222221</c:v>
                </c:pt>
                <c:pt idx="7">
                  <c:v>0.92592592592592593</c:v>
                </c:pt>
                <c:pt idx="8">
                  <c:v>0.96296296296296291</c:v>
                </c:pt>
              </c:numCache>
            </c:numRef>
          </c:val>
          <c:extLst>
            <c:ext xmlns:c16="http://schemas.microsoft.com/office/drawing/2014/chart" uri="{C3380CC4-5D6E-409C-BE32-E72D297353CC}">
              <c16:uniqueId val="{00000003-C9C0-4BE6-8906-65CDE8A4A2CE}"/>
            </c:ext>
          </c:extLst>
        </c:ser>
        <c:dLbls>
          <c:showLegendKey val="0"/>
          <c:showVal val="0"/>
          <c:showCatName val="0"/>
          <c:showSerName val="0"/>
          <c:showPercent val="0"/>
          <c:showBubbleSize val="0"/>
        </c:dLbls>
        <c:axId val="151194808"/>
        <c:axId val="151200296"/>
      </c:radarChart>
      <c:catAx>
        <c:axId val="1511948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51200296"/>
        <c:crosses val="autoZero"/>
        <c:auto val="1"/>
        <c:lblAlgn val="ctr"/>
        <c:lblOffset val="100"/>
        <c:noMultiLvlLbl val="0"/>
      </c:catAx>
      <c:valAx>
        <c:axId val="151200296"/>
        <c:scaling>
          <c:orientation val="minMax"/>
          <c:max val="1"/>
          <c:min val="0"/>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51194808"/>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BE"/>
              <a:t>Matrice décisionnelle</a:t>
            </a:r>
            <a:r>
              <a:rPr lang="fr-BE" baseline="0"/>
              <a:t> </a:t>
            </a:r>
            <a:endParaRPr lang="fr-BE"/>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BE"/>
        </a:p>
      </c:txPr>
    </c:title>
    <c:autoTitleDeleted val="0"/>
    <c:plotArea>
      <c:layout/>
      <c:radarChart>
        <c:radarStyle val="marker"/>
        <c:varyColors val="0"/>
        <c:ser>
          <c:idx val="0"/>
          <c:order val="0"/>
          <c:tx>
            <c:v>Versant flamand</c:v>
          </c:tx>
          <c:spPr>
            <a:ln w="28575" cap="rnd">
              <a:solidFill>
                <a:schemeClr val="accent1"/>
              </a:solidFill>
              <a:round/>
            </a:ln>
            <a:effectLst/>
          </c:spPr>
          <c:marker>
            <c:symbol val="none"/>
          </c:marker>
          <c:cat>
            <c:strRef>
              <c:f>(scoring!$A$3,scoring!$A$9)</c:f>
              <c:strCache>
                <c:ptCount val="2"/>
                <c:pt idx="0">
                  <c:v>Démographie-population
Demografie - Bevolking</c:v>
                </c:pt>
                <c:pt idx="1">
                  <c:v>Marché du travail
Arbeidsmarkt - Werkgelengenheid</c:v>
                </c:pt>
              </c:strCache>
            </c:strRef>
          </c:cat>
          <c:val>
            <c:numRef>
              <c:f>(scoring!$I$3,scoring!$I$9)</c:f>
              <c:numCache>
                <c:formatCode>0.0</c:formatCode>
                <c:ptCount val="2"/>
                <c:pt idx="0">
                  <c:v>1</c:v>
                </c:pt>
                <c:pt idx="1">
                  <c:v>1</c:v>
                </c:pt>
              </c:numCache>
            </c:numRef>
          </c:val>
          <c:extLst>
            <c:ext xmlns:c16="http://schemas.microsoft.com/office/drawing/2014/chart" uri="{C3380CC4-5D6E-409C-BE32-E72D297353CC}">
              <c16:uniqueId val="{00000000-DA5A-402E-8322-317B4FF45789}"/>
            </c:ext>
          </c:extLst>
        </c:ser>
        <c:ser>
          <c:idx val="1"/>
          <c:order val="1"/>
          <c:tx>
            <c:v>Versant français</c:v>
          </c:tx>
          <c:spPr>
            <a:ln w="28575" cap="rnd">
              <a:solidFill>
                <a:schemeClr val="accent2"/>
              </a:solidFill>
              <a:round/>
            </a:ln>
            <a:effectLst/>
          </c:spPr>
          <c:marker>
            <c:symbol val="none"/>
          </c:marker>
          <c:cat>
            <c:strRef>
              <c:f>(scoring!$A$3,scoring!$A$9)</c:f>
              <c:strCache>
                <c:ptCount val="2"/>
                <c:pt idx="0">
                  <c:v>Démographie-population
Demografie - Bevolking</c:v>
                </c:pt>
                <c:pt idx="1">
                  <c:v>Marché du travail
Arbeidsmarkt - Werkgelengenheid</c:v>
                </c:pt>
              </c:strCache>
            </c:strRef>
          </c:cat>
          <c:val>
            <c:numRef>
              <c:f>(scoring!$N$3,scoring!$N$9)</c:f>
              <c:numCache>
                <c:formatCode>0.00</c:formatCode>
                <c:ptCount val="2"/>
                <c:pt idx="0" formatCode="0.0">
                  <c:v>1</c:v>
                </c:pt>
                <c:pt idx="1">
                  <c:v>0.98958333333333326</c:v>
                </c:pt>
              </c:numCache>
            </c:numRef>
          </c:val>
          <c:extLst>
            <c:ext xmlns:c16="http://schemas.microsoft.com/office/drawing/2014/chart" uri="{C3380CC4-5D6E-409C-BE32-E72D297353CC}">
              <c16:uniqueId val="{00000001-DA5A-402E-8322-317B4FF45789}"/>
            </c:ext>
          </c:extLst>
        </c:ser>
        <c:ser>
          <c:idx val="2"/>
          <c:order val="2"/>
          <c:tx>
            <c:v>Versant wallon</c:v>
          </c:tx>
          <c:spPr>
            <a:ln w="28575" cap="rnd">
              <a:solidFill>
                <a:schemeClr val="accent3"/>
              </a:solidFill>
              <a:round/>
            </a:ln>
            <a:effectLst/>
          </c:spPr>
          <c:marker>
            <c:symbol val="none"/>
          </c:marker>
          <c:cat>
            <c:strRef>
              <c:f>(scoring!$A$3,scoring!$A$9)</c:f>
              <c:strCache>
                <c:ptCount val="2"/>
                <c:pt idx="0">
                  <c:v>Démographie-population
Demografie - Bevolking</c:v>
                </c:pt>
                <c:pt idx="1">
                  <c:v>Marché du travail
Arbeidsmarkt - Werkgelengenheid</c:v>
                </c:pt>
              </c:strCache>
            </c:strRef>
          </c:cat>
          <c:val>
            <c:numRef>
              <c:f>(scoring!$S$3,scoring!$S$9)</c:f>
              <c:numCache>
                <c:formatCode>0.00</c:formatCode>
                <c:ptCount val="2"/>
                <c:pt idx="0" formatCode="0.0">
                  <c:v>1</c:v>
                </c:pt>
                <c:pt idx="1">
                  <c:v>0.97916666666666674</c:v>
                </c:pt>
              </c:numCache>
            </c:numRef>
          </c:val>
          <c:extLst>
            <c:ext xmlns:c16="http://schemas.microsoft.com/office/drawing/2014/chart" uri="{C3380CC4-5D6E-409C-BE32-E72D297353CC}">
              <c16:uniqueId val="{00000002-DA5A-402E-8322-317B4FF45789}"/>
            </c:ext>
          </c:extLst>
        </c:ser>
        <c:dLbls>
          <c:showLegendKey val="0"/>
          <c:showVal val="0"/>
          <c:showCatName val="0"/>
          <c:showSerName val="0"/>
          <c:showPercent val="0"/>
          <c:showBubbleSize val="0"/>
        </c:dLbls>
        <c:axId val="151194808"/>
        <c:axId val="151200296"/>
      </c:radarChart>
      <c:catAx>
        <c:axId val="1511948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51200296"/>
        <c:crosses val="autoZero"/>
        <c:auto val="1"/>
        <c:lblAlgn val="ctr"/>
        <c:lblOffset val="100"/>
        <c:noMultiLvlLbl val="0"/>
      </c:catAx>
      <c:valAx>
        <c:axId val="151200296"/>
        <c:scaling>
          <c:orientation val="minMax"/>
          <c:max val="1"/>
          <c:min val="0"/>
        </c:scaling>
        <c:delete val="0"/>
        <c:axPos val="l"/>
        <c:majorGridlines>
          <c:spPr>
            <a:ln w="9525" cap="flat" cmpd="sng" algn="ctr">
              <a:solidFill>
                <a:schemeClr val="tx1">
                  <a:lumMod val="15000"/>
                  <a:lumOff val="85000"/>
                </a:schemeClr>
              </a:solidFill>
              <a:round/>
            </a:ln>
            <a:effectLst/>
          </c:spPr>
        </c:majorGridlines>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51194808"/>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5" Type="http://schemas.openxmlformats.org/officeDocument/2006/relationships/chart" Target="../charts/chart5.xml"/><Relationship Id="rId4" Type="http://schemas.openxmlformats.org/officeDocument/2006/relationships/chart" Target="../charts/chart4.xml"/></Relationships>
</file>

<file path=xl/drawings/_rels/drawing2.xml.rels><?xml version="1.0" encoding="UTF-8" standalone="yes"?>
<Relationships xmlns="http://schemas.openxmlformats.org/package/2006/relationships"><Relationship Id="rId3" Type="http://schemas.openxmlformats.org/officeDocument/2006/relationships/chart" Target="../charts/chart8.xml"/><Relationship Id="rId2" Type="http://schemas.openxmlformats.org/officeDocument/2006/relationships/chart" Target="../charts/chart7.xml"/><Relationship Id="rId1" Type="http://schemas.openxmlformats.org/officeDocument/2006/relationships/chart" Target="../charts/chart6.xml"/><Relationship Id="rId5" Type="http://schemas.openxmlformats.org/officeDocument/2006/relationships/chart" Target="../charts/chart10.xml"/><Relationship Id="rId4"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xdr:from>
      <xdr:col>4</xdr:col>
      <xdr:colOff>615461</xdr:colOff>
      <xdr:row>21</xdr:row>
      <xdr:rowOff>65940</xdr:rowOff>
    </xdr:from>
    <xdr:to>
      <xdr:col>14</xdr:col>
      <xdr:colOff>139210</xdr:colOff>
      <xdr:row>34</xdr:row>
      <xdr:rowOff>80595</xdr:rowOff>
    </xdr:to>
    <xdr:graphicFrame macro="">
      <xdr:nvGraphicFramePr>
        <xdr:cNvPr id="2" name="Graphique 1">
          <a:extLst>
            <a:ext uri="{FF2B5EF4-FFF2-40B4-BE49-F238E27FC236}">
              <a16:creationId xmlns:a16="http://schemas.microsoft.com/office/drawing/2014/main" id="{00000000-0008-0000-0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710714</xdr:colOff>
      <xdr:row>35</xdr:row>
      <xdr:rowOff>64476</xdr:rowOff>
    </xdr:from>
    <xdr:to>
      <xdr:col>16</xdr:col>
      <xdr:colOff>168522</xdr:colOff>
      <xdr:row>49</xdr:row>
      <xdr:rowOff>140676</xdr:rowOff>
    </xdr:to>
    <xdr:graphicFrame macro="">
      <xdr:nvGraphicFramePr>
        <xdr:cNvPr id="3" name="Graphique 2">
          <a:extLst>
            <a:ext uri="{FF2B5EF4-FFF2-40B4-BE49-F238E27FC236}">
              <a16:creationId xmlns:a16="http://schemas.microsoft.com/office/drawing/2014/main" id="{00000000-0008-0000-00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xdr:col>
      <xdr:colOff>454270</xdr:colOff>
      <xdr:row>49</xdr:row>
      <xdr:rowOff>183173</xdr:rowOff>
    </xdr:from>
    <xdr:to>
      <xdr:col>12</xdr:col>
      <xdr:colOff>505558</xdr:colOff>
      <xdr:row>64</xdr:row>
      <xdr:rowOff>68873</xdr:rowOff>
    </xdr:to>
    <xdr:graphicFrame macro="">
      <xdr:nvGraphicFramePr>
        <xdr:cNvPr id="4" name="Graphique 3">
          <a:extLst>
            <a:ext uri="{FF2B5EF4-FFF2-40B4-BE49-F238E27FC236}">
              <a16:creationId xmlns:a16="http://schemas.microsoft.com/office/drawing/2014/main" id="{00000000-0008-0000-00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3</xdr:col>
      <xdr:colOff>468923</xdr:colOff>
      <xdr:row>64</xdr:row>
      <xdr:rowOff>87923</xdr:rowOff>
    </xdr:from>
    <xdr:to>
      <xdr:col>11</xdr:col>
      <xdr:colOff>65943</xdr:colOff>
      <xdr:row>78</xdr:row>
      <xdr:rowOff>164123</xdr:rowOff>
    </xdr:to>
    <xdr:graphicFrame macro="">
      <xdr:nvGraphicFramePr>
        <xdr:cNvPr id="5" name="Graphique 4">
          <a:extLst>
            <a:ext uri="{FF2B5EF4-FFF2-40B4-BE49-F238E27FC236}">
              <a16:creationId xmlns:a16="http://schemas.microsoft.com/office/drawing/2014/main" id="{00000000-0008-0000-00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14</xdr:col>
      <xdr:colOff>315058</xdr:colOff>
      <xdr:row>21</xdr:row>
      <xdr:rowOff>51288</xdr:rowOff>
    </xdr:from>
    <xdr:to>
      <xdr:col>22</xdr:col>
      <xdr:colOff>359019</xdr:colOff>
      <xdr:row>34</xdr:row>
      <xdr:rowOff>65943</xdr:rowOff>
    </xdr:to>
    <xdr:graphicFrame macro="">
      <xdr:nvGraphicFramePr>
        <xdr:cNvPr id="6" name="Graphique 5">
          <a:extLst>
            <a:ext uri="{FF2B5EF4-FFF2-40B4-BE49-F238E27FC236}">
              <a16:creationId xmlns:a16="http://schemas.microsoft.com/office/drawing/2014/main" id="{00000000-0008-0000-00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1</xdr:row>
      <xdr:rowOff>0</xdr:rowOff>
    </xdr:from>
    <xdr:to>
      <xdr:col>6</xdr:col>
      <xdr:colOff>213360</xdr:colOff>
      <xdr:row>19</xdr:row>
      <xdr:rowOff>72390</xdr:rowOff>
    </xdr:to>
    <xdr:graphicFrame macro="">
      <xdr:nvGraphicFramePr>
        <xdr:cNvPr id="2" name="Graphique 1">
          <a:extLst>
            <a:ext uri="{FF2B5EF4-FFF2-40B4-BE49-F238E27FC236}">
              <a16:creationId xmlns:a16="http://schemas.microsoft.com/office/drawing/2014/main" id="{00000000-0008-0000-01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190500</xdr:colOff>
      <xdr:row>0</xdr:row>
      <xdr:rowOff>175260</xdr:rowOff>
    </xdr:from>
    <xdr:to>
      <xdr:col>12</xdr:col>
      <xdr:colOff>403860</xdr:colOff>
      <xdr:row>19</xdr:row>
      <xdr:rowOff>64770</xdr:rowOff>
    </xdr:to>
    <xdr:graphicFrame macro="">
      <xdr:nvGraphicFramePr>
        <xdr:cNvPr id="3" name="Graphique 2">
          <a:extLst>
            <a:ext uri="{FF2B5EF4-FFF2-40B4-BE49-F238E27FC236}">
              <a16:creationId xmlns:a16="http://schemas.microsoft.com/office/drawing/2014/main" id="{00000000-0008-0000-01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12</xdr:col>
      <xdr:colOff>358140</xdr:colOff>
      <xdr:row>0</xdr:row>
      <xdr:rowOff>167640</xdr:rowOff>
    </xdr:from>
    <xdr:to>
      <xdr:col>18</xdr:col>
      <xdr:colOff>571500</xdr:colOff>
      <xdr:row>19</xdr:row>
      <xdr:rowOff>57150</xdr:rowOff>
    </xdr:to>
    <xdr:graphicFrame macro="">
      <xdr:nvGraphicFramePr>
        <xdr:cNvPr id="4" name="Graphique 3">
          <a:extLst>
            <a:ext uri="{FF2B5EF4-FFF2-40B4-BE49-F238E27FC236}">
              <a16:creationId xmlns:a16="http://schemas.microsoft.com/office/drawing/2014/main" id="{00000000-0008-0000-01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0</xdr:colOff>
      <xdr:row>19</xdr:row>
      <xdr:rowOff>60960</xdr:rowOff>
    </xdr:from>
    <xdr:to>
      <xdr:col>18</xdr:col>
      <xdr:colOff>579120</xdr:colOff>
      <xdr:row>37</xdr:row>
      <xdr:rowOff>133350</xdr:rowOff>
    </xdr:to>
    <xdr:graphicFrame macro="">
      <xdr:nvGraphicFramePr>
        <xdr:cNvPr id="5" name="Graphique 4">
          <a:extLst>
            <a:ext uri="{FF2B5EF4-FFF2-40B4-BE49-F238E27FC236}">
              <a16:creationId xmlns:a16="http://schemas.microsoft.com/office/drawing/2014/main" id="{00000000-0008-0000-01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0</xdr:colOff>
      <xdr:row>38</xdr:row>
      <xdr:rowOff>0</xdr:rowOff>
    </xdr:from>
    <xdr:to>
      <xdr:col>18</xdr:col>
      <xdr:colOff>579120</xdr:colOff>
      <xdr:row>56</xdr:row>
      <xdr:rowOff>72390</xdr:rowOff>
    </xdr:to>
    <xdr:graphicFrame macro="">
      <xdr:nvGraphicFramePr>
        <xdr:cNvPr id="6" name="Graphique 5">
          <a:extLst>
            <a:ext uri="{FF2B5EF4-FFF2-40B4-BE49-F238E27FC236}">
              <a16:creationId xmlns:a16="http://schemas.microsoft.com/office/drawing/2014/main" id="{00000000-0008-0000-01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53"/>
  <sheetViews>
    <sheetView showGridLines="0" tabSelected="1" topLeftCell="C46" zoomScale="130" zoomScaleNormal="130" workbookViewId="0">
      <selection activeCell="N69" sqref="N69"/>
    </sheetView>
  </sheetViews>
  <sheetFormatPr defaultColWidth="11.42578125" defaultRowHeight="15"/>
  <cols>
    <col min="1" max="1" width="34.28515625" customWidth="1"/>
    <col min="2" max="2" width="20.28515625" bestFit="1" customWidth="1"/>
    <col min="3" max="3" width="25.28515625" bestFit="1" customWidth="1"/>
    <col min="4" max="4" width="18.7109375" bestFit="1" customWidth="1"/>
    <col min="5" max="5" width="12" bestFit="1" customWidth="1"/>
    <col min="6" max="9" width="3.7109375" bestFit="1" customWidth="1"/>
    <col min="10" max="10" width="14.7109375" bestFit="1" customWidth="1"/>
    <col min="11" max="12" width="3.7109375" bestFit="1" customWidth="1"/>
    <col min="13" max="13" width="7.7109375" bestFit="1" customWidth="1"/>
    <col min="14" max="14" width="4.85546875" bestFit="1" customWidth="1"/>
    <col min="15" max="15" width="11.28515625" customWidth="1"/>
    <col min="16" max="16" width="3.7109375" bestFit="1" customWidth="1"/>
    <col min="17" max="17" width="4.85546875" bestFit="1" customWidth="1"/>
    <col min="18" max="18" width="7.7109375" bestFit="1" customWidth="1"/>
    <col min="19" max="19" width="4.85546875" bestFit="1" customWidth="1"/>
    <col min="20" max="20" width="11.7109375" bestFit="1" customWidth="1"/>
    <col min="21" max="22" width="4.85546875" bestFit="1" customWidth="1"/>
    <col min="23" max="23" width="7.7109375" bestFit="1" customWidth="1"/>
    <col min="24" max="24" width="4.85546875" bestFit="1" customWidth="1"/>
  </cols>
  <sheetData>
    <row r="1" spans="1:40">
      <c r="A1" s="29" t="s">
        <v>0</v>
      </c>
      <c r="B1" s="29"/>
      <c r="C1" s="29"/>
      <c r="D1" s="29"/>
      <c r="E1" s="1"/>
      <c r="F1" s="25" t="s">
        <v>1</v>
      </c>
      <c r="G1" s="25"/>
      <c r="H1" s="25"/>
      <c r="I1" s="25"/>
      <c r="J1" s="25"/>
      <c r="K1" s="26" t="s">
        <v>2</v>
      </c>
      <c r="L1" s="26"/>
      <c r="M1" s="26"/>
      <c r="N1" s="26"/>
      <c r="O1" s="26"/>
      <c r="P1" s="27" t="s">
        <v>3</v>
      </c>
      <c r="Q1" s="27"/>
      <c r="R1" s="27"/>
      <c r="S1" s="27"/>
      <c r="T1" s="27"/>
      <c r="U1" s="28" t="s">
        <v>4</v>
      </c>
      <c r="V1" s="28"/>
      <c r="W1" s="28"/>
      <c r="X1" s="28"/>
      <c r="Y1" s="28"/>
    </row>
    <row r="2" spans="1:40" ht="172.5">
      <c r="A2" s="2" t="s">
        <v>5</v>
      </c>
      <c r="B2" s="3" t="s">
        <v>6</v>
      </c>
      <c r="C2" s="4" t="s">
        <v>7</v>
      </c>
      <c r="D2" s="5" t="s">
        <v>8</v>
      </c>
      <c r="E2" s="6" t="s">
        <v>9</v>
      </c>
      <c r="F2" s="7" t="s">
        <v>10</v>
      </c>
      <c r="G2" s="7" t="s">
        <v>11</v>
      </c>
      <c r="H2" s="7" t="s">
        <v>12</v>
      </c>
      <c r="I2" s="7" t="s">
        <v>13</v>
      </c>
      <c r="J2" s="8" t="s">
        <v>14</v>
      </c>
      <c r="K2" s="14" t="s">
        <v>15</v>
      </c>
      <c r="L2" s="7" t="s">
        <v>16</v>
      </c>
      <c r="M2" s="7" t="s">
        <v>17</v>
      </c>
      <c r="N2" s="7" t="s">
        <v>4</v>
      </c>
      <c r="O2" s="8" t="s">
        <v>18</v>
      </c>
      <c r="P2" s="7" t="s">
        <v>15</v>
      </c>
      <c r="Q2" s="7" t="s">
        <v>16</v>
      </c>
      <c r="R2" s="7" t="s">
        <v>17</v>
      </c>
      <c r="S2" s="7" t="s">
        <v>4</v>
      </c>
      <c r="T2" s="8" t="s">
        <v>18</v>
      </c>
      <c r="U2" s="7" t="s">
        <v>15</v>
      </c>
      <c r="V2" s="7" t="s">
        <v>16</v>
      </c>
      <c r="W2" s="7" t="s">
        <v>17</v>
      </c>
      <c r="X2" s="7" t="s">
        <v>4</v>
      </c>
      <c r="Y2" s="8" t="s">
        <v>18</v>
      </c>
    </row>
    <row r="3" spans="1:40" ht="30">
      <c r="A3" s="9" t="s">
        <v>19</v>
      </c>
      <c r="B3" s="8"/>
      <c r="C3" s="8"/>
      <c r="D3" s="8"/>
      <c r="E3" s="8"/>
      <c r="F3" s="18">
        <v>1</v>
      </c>
      <c r="G3" s="18">
        <v>1</v>
      </c>
      <c r="H3" s="18">
        <v>1</v>
      </c>
      <c r="I3" s="18">
        <v>1</v>
      </c>
      <c r="K3" s="18">
        <v>1</v>
      </c>
      <c r="L3" s="18">
        <v>1</v>
      </c>
      <c r="N3" s="18">
        <f>(K3+L3)/2</f>
        <v>1</v>
      </c>
      <c r="P3" s="21">
        <v>1</v>
      </c>
      <c r="Q3" s="21">
        <v>1</v>
      </c>
      <c r="S3" s="18">
        <f>(P3+Q3)/2</f>
        <v>1</v>
      </c>
      <c r="T3" s="18"/>
      <c r="U3" s="18">
        <f>(F3+K3+P3)/3</f>
        <v>1</v>
      </c>
      <c r="V3" s="18">
        <f>(G3+L3+Q3)/3</f>
        <v>1</v>
      </c>
      <c r="W3" s="18">
        <f>H3</f>
        <v>1</v>
      </c>
      <c r="X3" s="18">
        <f>(U3+V3+W3)/3</f>
        <v>1</v>
      </c>
      <c r="Y3" s="8"/>
      <c r="AA3">
        <f>(AA4+AA5)/2</f>
        <v>0.33333333333333331</v>
      </c>
      <c r="AB3">
        <f t="shared" ref="AB3:AN3" si="0">(AB4+AB5)/2</f>
        <v>0.33333333333333331</v>
      </c>
      <c r="AC3">
        <f t="shared" si="0"/>
        <v>0.33333333333333331</v>
      </c>
      <c r="AD3">
        <f>(AA3+AB3+AC3)</f>
        <v>1</v>
      </c>
      <c r="AE3" t="e">
        <f t="shared" si="0"/>
        <v>#DIV/0!</v>
      </c>
      <c r="AF3">
        <f>(AF4+AF5)/2</f>
        <v>0.125</v>
      </c>
      <c r="AG3">
        <f t="shared" si="0"/>
        <v>0.16666666666666666</v>
      </c>
      <c r="AH3" t="e">
        <f t="shared" si="0"/>
        <v>#DIV/0!</v>
      </c>
      <c r="AI3">
        <f>AF3+AG3</f>
        <v>0.29166666666666663</v>
      </c>
      <c r="AJ3" t="e">
        <f t="shared" si="0"/>
        <v>#DIV/0!</v>
      </c>
      <c r="AK3">
        <f t="shared" si="0"/>
        <v>0.125</v>
      </c>
      <c r="AL3">
        <f t="shared" si="0"/>
        <v>0.16666666666666666</v>
      </c>
      <c r="AM3" t="e">
        <f t="shared" si="0"/>
        <v>#DIV/0!</v>
      </c>
      <c r="AN3">
        <f>AK3+AL3</f>
        <v>0.29166666666666663</v>
      </c>
    </row>
    <row r="4" spans="1:40" ht="30">
      <c r="A4" s="8"/>
      <c r="B4" s="9" t="s">
        <v>20</v>
      </c>
      <c r="C4" s="8"/>
      <c r="D4" s="8"/>
      <c r="E4" s="8"/>
      <c r="F4" s="18">
        <v>1</v>
      </c>
      <c r="G4" s="18">
        <v>1</v>
      </c>
      <c r="H4" s="18">
        <v>1</v>
      </c>
      <c r="I4" s="18">
        <v>1</v>
      </c>
      <c r="K4" s="18">
        <v>1</v>
      </c>
      <c r="L4" s="18">
        <v>1</v>
      </c>
      <c r="N4" s="18">
        <f t="shared" ref="N4:N18" si="1">(K4+L4)/2</f>
        <v>1</v>
      </c>
      <c r="P4" s="21">
        <v>1</v>
      </c>
      <c r="Q4" s="21">
        <v>1</v>
      </c>
      <c r="S4" s="18">
        <f t="shared" ref="S4:S18" si="2">(P4+Q4)/2</f>
        <v>1</v>
      </c>
      <c r="T4" s="22" t="s">
        <v>21</v>
      </c>
      <c r="U4" s="18">
        <f t="shared" ref="U4:U18" si="3">(F4+K4+P4)/3</f>
        <v>1</v>
      </c>
      <c r="V4" s="18">
        <f t="shared" ref="V4:V18" si="4">(G4+L4+Q4)/3</f>
        <v>1</v>
      </c>
      <c r="W4" s="18">
        <f t="shared" ref="W4:W18" si="5">H4</f>
        <v>1</v>
      </c>
      <c r="X4" s="18">
        <f t="shared" ref="X4:X18" si="6">(U4+V4+W4)/3</f>
        <v>1</v>
      </c>
      <c r="Y4" s="8"/>
      <c r="Z4" s="16"/>
      <c r="AA4">
        <f>(F4/F4)*1/3</f>
        <v>0.33333333333333331</v>
      </c>
      <c r="AB4">
        <f t="shared" ref="AB4:AN4" si="7">(G4/G4)*1/3</f>
        <v>0.33333333333333331</v>
      </c>
      <c r="AC4">
        <f t="shared" si="7"/>
        <v>0.33333333333333331</v>
      </c>
      <c r="AD4">
        <f t="shared" ref="AD4:AD18" si="8">(AA4+AB4+AC4)</f>
        <v>1</v>
      </c>
      <c r="AE4" t="e">
        <f t="shared" si="7"/>
        <v>#DIV/0!</v>
      </c>
      <c r="AF4">
        <f>(K4/4)*0.5</f>
        <v>0.125</v>
      </c>
      <c r="AG4">
        <f>(L4/3)*0.5</f>
        <v>0.16666666666666666</v>
      </c>
      <c r="AH4" t="e">
        <f t="shared" si="7"/>
        <v>#DIV/0!</v>
      </c>
      <c r="AI4">
        <f t="shared" ref="AI4:AI18" si="9">AF4+AG4</f>
        <v>0.29166666666666663</v>
      </c>
      <c r="AJ4" t="e">
        <f t="shared" si="7"/>
        <v>#DIV/0!</v>
      </c>
      <c r="AK4">
        <f>(P4/4)*0.5</f>
        <v>0.125</v>
      </c>
      <c r="AL4">
        <f>(Q4/3)*0.5</f>
        <v>0.16666666666666666</v>
      </c>
      <c r="AM4" t="e">
        <f t="shared" si="7"/>
        <v>#DIV/0!</v>
      </c>
      <c r="AN4">
        <f t="shared" ref="AN4:AN18" si="10">AK4+AL4</f>
        <v>0.29166666666666663</v>
      </c>
    </row>
    <row r="5" spans="1:40">
      <c r="A5" s="8"/>
      <c r="B5" s="8" t="s">
        <v>22</v>
      </c>
      <c r="C5" s="8"/>
      <c r="D5" s="8"/>
      <c r="E5" s="8"/>
      <c r="F5" s="18">
        <v>1</v>
      </c>
      <c r="G5" s="18">
        <v>1</v>
      </c>
      <c r="H5" s="18">
        <v>1</v>
      </c>
      <c r="I5" s="18">
        <v>1</v>
      </c>
      <c r="K5" s="18">
        <v>1</v>
      </c>
      <c r="L5" s="18">
        <v>1</v>
      </c>
      <c r="N5" s="18">
        <f t="shared" si="1"/>
        <v>1</v>
      </c>
      <c r="P5" s="21">
        <v>1</v>
      </c>
      <c r="Q5" s="21">
        <v>1</v>
      </c>
      <c r="S5" s="18">
        <f t="shared" si="2"/>
        <v>1</v>
      </c>
      <c r="T5" s="18"/>
      <c r="U5" s="18">
        <f t="shared" si="3"/>
        <v>1</v>
      </c>
      <c r="V5" s="18">
        <f t="shared" si="4"/>
        <v>1</v>
      </c>
      <c r="W5" s="18">
        <f t="shared" si="5"/>
        <v>1</v>
      </c>
      <c r="X5" s="18">
        <f t="shared" si="6"/>
        <v>1</v>
      </c>
      <c r="Y5" s="8"/>
      <c r="AA5">
        <f t="shared" ref="AA5:AA18" si="11">(F5/F5)*1/3</f>
        <v>0.33333333333333331</v>
      </c>
      <c r="AB5">
        <f t="shared" ref="AB5:AB18" si="12">(G5/G5)*1/3</f>
        <v>0.33333333333333331</v>
      </c>
      <c r="AC5">
        <f t="shared" ref="AC5:AC18" si="13">(H5/H5)*1/3</f>
        <v>0.33333333333333331</v>
      </c>
      <c r="AD5">
        <f t="shared" si="8"/>
        <v>1</v>
      </c>
      <c r="AE5" t="e">
        <f t="shared" ref="AE5:AE18" si="14">(J5/J5)*1/3</f>
        <v>#DIV/0!</v>
      </c>
      <c r="AF5">
        <f t="shared" ref="AF5:AF17" si="15">(K5/4)*0.5</f>
        <v>0.125</v>
      </c>
      <c r="AG5">
        <f t="shared" ref="AG5:AG18" si="16">(L5/3)*0.5</f>
        <v>0.16666666666666666</v>
      </c>
      <c r="AH5" t="e">
        <f t="shared" ref="AH5:AH18" si="17">(M5/M5)*1/3</f>
        <v>#DIV/0!</v>
      </c>
      <c r="AI5">
        <f t="shared" si="9"/>
        <v>0.29166666666666663</v>
      </c>
      <c r="AJ5" t="e">
        <f t="shared" ref="AJ5:AJ18" si="18">(O5/O5)*1/3</f>
        <v>#DIV/0!</v>
      </c>
      <c r="AK5">
        <f t="shared" ref="AK5:AK18" si="19">(P5/4)*0.5</f>
        <v>0.125</v>
      </c>
      <c r="AL5">
        <f t="shared" ref="AL5:AL18" si="20">(Q5/3)*0.5</f>
        <v>0.16666666666666666</v>
      </c>
      <c r="AM5" t="e">
        <f t="shared" ref="AM5:AM18" si="21">(R5/R5)*1/3</f>
        <v>#DIV/0!</v>
      </c>
      <c r="AN5">
        <f t="shared" si="10"/>
        <v>0.29166666666666663</v>
      </c>
    </row>
    <row r="6" spans="1:40" ht="60">
      <c r="A6" s="8"/>
      <c r="B6" s="8"/>
      <c r="C6" s="9" t="s">
        <v>23</v>
      </c>
      <c r="D6" s="8"/>
      <c r="E6" s="8"/>
      <c r="F6" s="18">
        <v>1</v>
      </c>
      <c r="G6" s="18">
        <v>1</v>
      </c>
      <c r="H6" s="18">
        <v>1</v>
      </c>
      <c r="I6" s="18">
        <v>1</v>
      </c>
      <c r="K6" s="18">
        <v>1</v>
      </c>
      <c r="L6" s="18">
        <v>1</v>
      </c>
      <c r="N6" s="18">
        <f t="shared" si="1"/>
        <v>1</v>
      </c>
      <c r="P6" s="21">
        <v>1</v>
      </c>
      <c r="Q6" s="21">
        <v>1</v>
      </c>
      <c r="S6" s="18">
        <f t="shared" si="2"/>
        <v>1</v>
      </c>
      <c r="T6" s="22" t="s">
        <v>24</v>
      </c>
      <c r="U6" s="18">
        <f t="shared" si="3"/>
        <v>1</v>
      </c>
      <c r="V6" s="18">
        <f t="shared" si="4"/>
        <v>1</v>
      </c>
      <c r="W6" s="18">
        <f t="shared" si="5"/>
        <v>1</v>
      </c>
      <c r="X6" s="18">
        <f t="shared" si="6"/>
        <v>1</v>
      </c>
      <c r="Y6" s="8"/>
      <c r="AA6">
        <f t="shared" si="11"/>
        <v>0.33333333333333331</v>
      </c>
      <c r="AB6">
        <f t="shared" si="12"/>
        <v>0.33333333333333331</v>
      </c>
      <c r="AC6">
        <f t="shared" si="13"/>
        <v>0.33333333333333331</v>
      </c>
      <c r="AD6">
        <f t="shared" si="8"/>
        <v>1</v>
      </c>
      <c r="AE6" t="e">
        <f t="shared" si="14"/>
        <v>#DIV/0!</v>
      </c>
      <c r="AF6">
        <f t="shared" si="15"/>
        <v>0.125</v>
      </c>
      <c r="AG6">
        <f t="shared" si="16"/>
        <v>0.16666666666666666</v>
      </c>
      <c r="AH6" t="e">
        <f t="shared" si="17"/>
        <v>#DIV/0!</v>
      </c>
      <c r="AI6">
        <f t="shared" si="9"/>
        <v>0.29166666666666663</v>
      </c>
      <c r="AJ6" t="e">
        <f t="shared" si="18"/>
        <v>#DIV/0!</v>
      </c>
      <c r="AK6">
        <f t="shared" si="19"/>
        <v>0.125</v>
      </c>
      <c r="AL6">
        <f t="shared" si="20"/>
        <v>0.16666666666666666</v>
      </c>
      <c r="AM6" t="e">
        <f t="shared" si="21"/>
        <v>#DIV/0!</v>
      </c>
      <c r="AN6">
        <f t="shared" si="10"/>
        <v>0.29166666666666663</v>
      </c>
    </row>
    <row r="7" spans="1:40" ht="30">
      <c r="A7" s="8"/>
      <c r="B7" s="8"/>
      <c r="C7" s="9" t="s">
        <v>25</v>
      </c>
      <c r="D7" s="8"/>
      <c r="E7" s="8"/>
      <c r="F7" s="18">
        <v>1</v>
      </c>
      <c r="G7" s="18">
        <v>1</v>
      </c>
      <c r="H7" s="18">
        <v>1</v>
      </c>
      <c r="I7" s="18">
        <v>1</v>
      </c>
      <c r="K7" s="18">
        <v>1</v>
      </c>
      <c r="L7" s="18">
        <v>1</v>
      </c>
      <c r="N7" s="18">
        <f t="shared" si="1"/>
        <v>1</v>
      </c>
      <c r="P7" s="21">
        <v>1</v>
      </c>
      <c r="Q7" s="21">
        <v>1</v>
      </c>
      <c r="S7" s="18">
        <f t="shared" si="2"/>
        <v>1</v>
      </c>
      <c r="T7" s="18"/>
      <c r="U7" s="18">
        <f t="shared" si="3"/>
        <v>1</v>
      </c>
      <c r="V7" s="18">
        <f t="shared" si="4"/>
        <v>1</v>
      </c>
      <c r="W7" s="18">
        <f t="shared" si="5"/>
        <v>1</v>
      </c>
      <c r="X7" s="18">
        <f t="shared" si="6"/>
        <v>1</v>
      </c>
      <c r="Y7" s="8"/>
      <c r="AA7">
        <f t="shared" si="11"/>
        <v>0.33333333333333331</v>
      </c>
      <c r="AB7">
        <f t="shared" si="12"/>
        <v>0.33333333333333331</v>
      </c>
      <c r="AC7">
        <f t="shared" si="13"/>
        <v>0.33333333333333331</v>
      </c>
      <c r="AD7">
        <f t="shared" si="8"/>
        <v>1</v>
      </c>
      <c r="AE7" t="e">
        <f t="shared" si="14"/>
        <v>#DIV/0!</v>
      </c>
      <c r="AF7">
        <f t="shared" si="15"/>
        <v>0.125</v>
      </c>
      <c r="AG7">
        <f t="shared" si="16"/>
        <v>0.16666666666666666</v>
      </c>
      <c r="AH7" t="e">
        <f t="shared" si="17"/>
        <v>#DIV/0!</v>
      </c>
      <c r="AI7">
        <f t="shared" si="9"/>
        <v>0.29166666666666663</v>
      </c>
      <c r="AJ7" t="e">
        <f t="shared" si="18"/>
        <v>#DIV/0!</v>
      </c>
      <c r="AK7">
        <f t="shared" si="19"/>
        <v>0.125</v>
      </c>
      <c r="AL7">
        <f t="shared" si="20"/>
        <v>0.16666666666666666</v>
      </c>
      <c r="AM7" t="e">
        <f t="shared" si="21"/>
        <v>#DIV/0!</v>
      </c>
      <c r="AN7">
        <f t="shared" si="10"/>
        <v>0.29166666666666663</v>
      </c>
    </row>
    <row r="8" spans="1:40" ht="30">
      <c r="A8" s="8"/>
      <c r="B8" s="8"/>
      <c r="C8" s="8"/>
      <c r="D8" s="9" t="s">
        <v>26</v>
      </c>
      <c r="E8" s="8"/>
      <c r="F8" s="18">
        <v>1</v>
      </c>
      <c r="G8" s="18">
        <v>1</v>
      </c>
      <c r="H8" s="18">
        <v>1</v>
      </c>
      <c r="I8" s="18">
        <v>1</v>
      </c>
      <c r="K8" s="18">
        <v>1</v>
      </c>
      <c r="L8" s="18">
        <v>1</v>
      </c>
      <c r="N8" s="18">
        <f t="shared" si="1"/>
        <v>1</v>
      </c>
      <c r="P8" s="21">
        <v>1</v>
      </c>
      <c r="Q8" s="21">
        <v>1</v>
      </c>
      <c r="S8" s="18">
        <f t="shared" si="2"/>
        <v>1</v>
      </c>
      <c r="T8" s="22" t="s">
        <v>27</v>
      </c>
      <c r="U8" s="18">
        <f t="shared" si="3"/>
        <v>1</v>
      </c>
      <c r="V8" s="18">
        <f t="shared" si="4"/>
        <v>1</v>
      </c>
      <c r="W8" s="18">
        <f t="shared" si="5"/>
        <v>1</v>
      </c>
      <c r="X8" s="18">
        <f t="shared" si="6"/>
        <v>1</v>
      </c>
      <c r="Y8" s="8"/>
      <c r="AA8">
        <f t="shared" si="11"/>
        <v>0.33333333333333331</v>
      </c>
      <c r="AB8">
        <f t="shared" si="12"/>
        <v>0.33333333333333331</v>
      </c>
      <c r="AC8">
        <f t="shared" si="13"/>
        <v>0.33333333333333331</v>
      </c>
      <c r="AD8">
        <f t="shared" si="8"/>
        <v>1</v>
      </c>
      <c r="AE8" t="e">
        <f t="shared" si="14"/>
        <v>#DIV/0!</v>
      </c>
      <c r="AF8">
        <f t="shared" si="15"/>
        <v>0.125</v>
      </c>
      <c r="AG8">
        <f t="shared" si="16"/>
        <v>0.16666666666666666</v>
      </c>
      <c r="AH8" t="e">
        <f t="shared" si="17"/>
        <v>#DIV/0!</v>
      </c>
      <c r="AI8">
        <f t="shared" si="9"/>
        <v>0.29166666666666663</v>
      </c>
      <c r="AJ8" t="e">
        <f t="shared" si="18"/>
        <v>#DIV/0!</v>
      </c>
      <c r="AK8">
        <f t="shared" si="19"/>
        <v>0.125</v>
      </c>
      <c r="AL8">
        <f t="shared" si="20"/>
        <v>0.16666666666666666</v>
      </c>
      <c r="AM8" t="e">
        <f t="shared" si="21"/>
        <v>#DIV/0!</v>
      </c>
      <c r="AN8">
        <f t="shared" si="10"/>
        <v>0.29166666666666663</v>
      </c>
    </row>
    <row r="9" spans="1:40" ht="30">
      <c r="A9" s="9" t="s">
        <v>28</v>
      </c>
      <c r="B9" s="8"/>
      <c r="C9" s="8"/>
      <c r="D9" s="8"/>
      <c r="E9" s="8"/>
      <c r="F9" s="18">
        <v>1</v>
      </c>
      <c r="G9" s="18">
        <v>1</v>
      </c>
      <c r="H9" s="18">
        <v>1</v>
      </c>
      <c r="I9" s="18">
        <v>1</v>
      </c>
      <c r="K9" s="18">
        <f>(K10+K11+K12)/3</f>
        <v>0.97916666666666663</v>
      </c>
      <c r="L9" s="18">
        <v>1</v>
      </c>
      <c r="N9" s="17">
        <f t="shared" si="1"/>
        <v>0.98958333333333326</v>
      </c>
      <c r="P9" s="21">
        <v>1</v>
      </c>
      <c r="Q9" s="24">
        <f>(Q10+Q11+Q12)/3</f>
        <v>0.95833333333333337</v>
      </c>
      <c r="S9" s="17">
        <f t="shared" si="2"/>
        <v>0.97916666666666674</v>
      </c>
      <c r="T9" s="18"/>
      <c r="U9" s="18">
        <f t="shared" si="3"/>
        <v>0.99305555555555547</v>
      </c>
      <c r="V9" s="18">
        <f t="shared" si="4"/>
        <v>0.98611111111111116</v>
      </c>
      <c r="W9" s="18">
        <f t="shared" si="5"/>
        <v>1</v>
      </c>
      <c r="X9" s="18">
        <f t="shared" si="6"/>
        <v>0.99305555555555547</v>
      </c>
      <c r="Y9" s="8"/>
      <c r="AA9">
        <f t="shared" si="11"/>
        <v>0.33333333333333331</v>
      </c>
      <c r="AB9">
        <f t="shared" si="12"/>
        <v>0.33333333333333331</v>
      </c>
      <c r="AC9">
        <f t="shared" si="13"/>
        <v>0.33333333333333331</v>
      </c>
      <c r="AD9">
        <f t="shared" si="8"/>
        <v>1</v>
      </c>
      <c r="AE9" t="e">
        <f t="shared" si="14"/>
        <v>#DIV/0!</v>
      </c>
      <c r="AF9">
        <f t="shared" si="15"/>
        <v>0.12239583333333333</v>
      </c>
      <c r="AG9">
        <f t="shared" si="16"/>
        <v>0.16666666666666666</v>
      </c>
      <c r="AH9" t="e">
        <f t="shared" si="17"/>
        <v>#DIV/0!</v>
      </c>
      <c r="AI9">
        <f t="shared" si="9"/>
        <v>0.2890625</v>
      </c>
      <c r="AJ9" t="e">
        <f t="shared" si="18"/>
        <v>#DIV/0!</v>
      </c>
      <c r="AK9">
        <f t="shared" si="19"/>
        <v>0.125</v>
      </c>
      <c r="AL9">
        <f t="shared" si="20"/>
        <v>0.15972222222222224</v>
      </c>
      <c r="AM9" t="e">
        <f t="shared" si="21"/>
        <v>#DIV/0!</v>
      </c>
      <c r="AN9">
        <f t="shared" si="10"/>
        <v>0.28472222222222221</v>
      </c>
    </row>
    <row r="10" spans="1:40">
      <c r="A10" s="8"/>
      <c r="B10" s="8" t="s">
        <v>29</v>
      </c>
      <c r="C10" s="8"/>
      <c r="D10" s="8"/>
      <c r="E10" s="8"/>
      <c r="F10" s="18">
        <v>1</v>
      </c>
      <c r="G10" s="18">
        <v>1</v>
      </c>
      <c r="H10" s="18">
        <v>1</v>
      </c>
      <c r="I10" s="18">
        <v>1</v>
      </c>
      <c r="K10" s="18">
        <v>1</v>
      </c>
      <c r="L10" s="18">
        <v>1</v>
      </c>
      <c r="N10" s="18">
        <f t="shared" si="1"/>
        <v>1</v>
      </c>
      <c r="P10" s="21">
        <v>1</v>
      </c>
      <c r="Q10" s="21">
        <v>1</v>
      </c>
      <c r="S10" s="18">
        <f t="shared" si="2"/>
        <v>1</v>
      </c>
      <c r="T10" s="22" t="s">
        <v>30</v>
      </c>
      <c r="U10" s="18">
        <f t="shared" si="3"/>
        <v>1</v>
      </c>
      <c r="V10" s="18">
        <f t="shared" si="4"/>
        <v>1</v>
      </c>
      <c r="W10" s="18">
        <f t="shared" si="5"/>
        <v>1</v>
      </c>
      <c r="X10" s="18">
        <f t="shared" si="6"/>
        <v>1</v>
      </c>
      <c r="Y10" s="8"/>
      <c r="AA10">
        <f t="shared" si="11"/>
        <v>0.33333333333333331</v>
      </c>
      <c r="AB10">
        <f t="shared" si="12"/>
        <v>0.33333333333333331</v>
      </c>
      <c r="AC10">
        <f t="shared" si="13"/>
        <v>0.33333333333333331</v>
      </c>
      <c r="AD10">
        <f t="shared" si="8"/>
        <v>1</v>
      </c>
      <c r="AE10" t="e">
        <f t="shared" si="14"/>
        <v>#DIV/0!</v>
      </c>
      <c r="AF10">
        <f t="shared" si="15"/>
        <v>0.125</v>
      </c>
      <c r="AG10">
        <f t="shared" si="16"/>
        <v>0.16666666666666666</v>
      </c>
      <c r="AH10" t="e">
        <f t="shared" si="17"/>
        <v>#DIV/0!</v>
      </c>
      <c r="AI10">
        <f t="shared" si="9"/>
        <v>0.29166666666666663</v>
      </c>
      <c r="AJ10" t="e">
        <f t="shared" si="18"/>
        <v>#DIV/0!</v>
      </c>
      <c r="AK10">
        <f t="shared" si="19"/>
        <v>0.125</v>
      </c>
      <c r="AL10">
        <f t="shared" si="20"/>
        <v>0.16666666666666666</v>
      </c>
      <c r="AM10" t="e">
        <f t="shared" si="21"/>
        <v>#DIV/0!</v>
      </c>
      <c r="AN10">
        <f t="shared" si="10"/>
        <v>0.29166666666666663</v>
      </c>
    </row>
    <row r="11" spans="1:40" ht="30">
      <c r="A11" s="8"/>
      <c r="B11" s="9" t="s">
        <v>31</v>
      </c>
      <c r="C11" s="8"/>
      <c r="D11" s="8"/>
      <c r="E11" s="8"/>
      <c r="F11" s="18">
        <v>1</v>
      </c>
      <c r="G11" s="18">
        <v>1</v>
      </c>
      <c r="H11" s="18">
        <v>1</v>
      </c>
      <c r="I11" s="18">
        <v>1</v>
      </c>
      <c r="K11" s="18">
        <v>1</v>
      </c>
      <c r="L11" s="18">
        <v>1</v>
      </c>
      <c r="N11" s="18">
        <f t="shared" si="1"/>
        <v>1</v>
      </c>
      <c r="P11" s="21">
        <v>1</v>
      </c>
      <c r="Q11" s="21">
        <v>1</v>
      </c>
      <c r="S11" s="18">
        <f t="shared" si="2"/>
        <v>1</v>
      </c>
      <c r="T11" s="22" t="s">
        <v>32</v>
      </c>
      <c r="U11" s="18">
        <f t="shared" si="3"/>
        <v>1</v>
      </c>
      <c r="V11" s="18">
        <f t="shared" si="4"/>
        <v>1</v>
      </c>
      <c r="W11" s="18">
        <f t="shared" si="5"/>
        <v>1</v>
      </c>
      <c r="X11" s="18">
        <f t="shared" si="6"/>
        <v>1</v>
      </c>
      <c r="Y11" s="8"/>
      <c r="AA11">
        <f t="shared" si="11"/>
        <v>0.33333333333333331</v>
      </c>
      <c r="AB11">
        <f t="shared" si="12"/>
        <v>0.33333333333333331</v>
      </c>
      <c r="AC11">
        <f t="shared" si="13"/>
        <v>0.33333333333333331</v>
      </c>
      <c r="AD11">
        <f t="shared" si="8"/>
        <v>1</v>
      </c>
      <c r="AE11" t="e">
        <f t="shared" si="14"/>
        <v>#DIV/0!</v>
      </c>
      <c r="AF11">
        <f t="shared" si="15"/>
        <v>0.125</v>
      </c>
      <c r="AG11">
        <f t="shared" si="16"/>
        <v>0.16666666666666666</v>
      </c>
      <c r="AH11" t="e">
        <f t="shared" si="17"/>
        <v>#DIV/0!</v>
      </c>
      <c r="AI11">
        <f t="shared" si="9"/>
        <v>0.29166666666666663</v>
      </c>
      <c r="AJ11" t="e">
        <f t="shared" si="18"/>
        <v>#DIV/0!</v>
      </c>
      <c r="AK11">
        <f t="shared" si="19"/>
        <v>0.125</v>
      </c>
      <c r="AL11">
        <f t="shared" si="20"/>
        <v>0.16666666666666666</v>
      </c>
      <c r="AM11" t="e">
        <f t="shared" si="21"/>
        <v>#DIV/0!</v>
      </c>
      <c r="AN11">
        <f t="shared" si="10"/>
        <v>0.29166666666666663</v>
      </c>
    </row>
    <row r="12" spans="1:40">
      <c r="A12" s="8"/>
      <c r="B12" s="8" t="s">
        <v>33</v>
      </c>
      <c r="C12" s="8"/>
      <c r="D12" s="8"/>
      <c r="E12" s="8"/>
      <c r="F12" s="18">
        <v>1</v>
      </c>
      <c r="G12" s="18">
        <v>1</v>
      </c>
      <c r="H12" s="18">
        <v>1</v>
      </c>
      <c r="I12" s="18">
        <v>1</v>
      </c>
      <c r="K12" s="18">
        <f>(K13+K14)/2</f>
        <v>0.9375</v>
      </c>
      <c r="L12" s="18">
        <v>1</v>
      </c>
      <c r="N12" s="17">
        <f t="shared" si="1"/>
        <v>0.96875</v>
      </c>
      <c r="P12" s="21">
        <v>1</v>
      </c>
      <c r="Q12" s="21">
        <f>(Q13+Q14)/2</f>
        <v>0.875</v>
      </c>
      <c r="S12" s="18">
        <f t="shared" si="2"/>
        <v>0.9375</v>
      </c>
      <c r="T12" s="18"/>
      <c r="U12" s="17">
        <f t="shared" si="3"/>
        <v>0.97916666666666663</v>
      </c>
      <c r="V12" s="17">
        <f t="shared" si="4"/>
        <v>0.95833333333333337</v>
      </c>
      <c r="W12" s="17">
        <f t="shared" si="5"/>
        <v>1</v>
      </c>
      <c r="X12" s="17">
        <f t="shared" si="6"/>
        <v>0.97916666666666663</v>
      </c>
      <c r="Y12" s="8"/>
      <c r="AA12">
        <f t="shared" si="11"/>
        <v>0.33333333333333331</v>
      </c>
      <c r="AB12">
        <f t="shared" si="12"/>
        <v>0.33333333333333331</v>
      </c>
      <c r="AC12">
        <f t="shared" si="13"/>
        <v>0.33333333333333331</v>
      </c>
      <c r="AD12">
        <f t="shared" si="8"/>
        <v>1</v>
      </c>
      <c r="AE12" t="e">
        <f t="shared" si="14"/>
        <v>#DIV/0!</v>
      </c>
      <c r="AF12">
        <f t="shared" si="15"/>
        <v>0.1171875</v>
      </c>
      <c r="AG12">
        <f t="shared" si="16"/>
        <v>0.16666666666666666</v>
      </c>
      <c r="AH12" t="e">
        <f t="shared" si="17"/>
        <v>#DIV/0!</v>
      </c>
      <c r="AI12">
        <f t="shared" si="9"/>
        <v>0.28385416666666663</v>
      </c>
      <c r="AJ12" t="e">
        <f t="shared" si="18"/>
        <v>#DIV/0!</v>
      </c>
      <c r="AK12">
        <f t="shared" si="19"/>
        <v>0.125</v>
      </c>
      <c r="AL12">
        <f t="shared" si="20"/>
        <v>0.14583333333333334</v>
      </c>
      <c r="AM12" t="e">
        <f t="shared" si="21"/>
        <v>#DIV/0!</v>
      </c>
      <c r="AN12">
        <f t="shared" si="10"/>
        <v>0.27083333333333337</v>
      </c>
    </row>
    <row r="13" spans="1:40">
      <c r="A13" s="8"/>
      <c r="B13" s="8"/>
      <c r="C13" s="8" t="s">
        <v>34</v>
      </c>
      <c r="D13" s="8"/>
      <c r="E13" s="8"/>
      <c r="F13" s="18">
        <v>1</v>
      </c>
      <c r="G13" s="18">
        <v>1</v>
      </c>
      <c r="H13" s="18">
        <v>1</v>
      </c>
      <c r="I13" s="18">
        <v>1</v>
      </c>
      <c r="K13" s="18">
        <v>1</v>
      </c>
      <c r="L13" s="18">
        <v>1</v>
      </c>
      <c r="N13" s="18">
        <f t="shared" si="1"/>
        <v>1</v>
      </c>
      <c r="P13" s="21">
        <v>1</v>
      </c>
      <c r="Q13" s="21">
        <v>1</v>
      </c>
      <c r="S13" s="18">
        <f t="shared" si="2"/>
        <v>1</v>
      </c>
      <c r="T13" s="22" t="s">
        <v>35</v>
      </c>
      <c r="U13" s="18">
        <f t="shared" si="3"/>
        <v>1</v>
      </c>
      <c r="V13" s="18">
        <f t="shared" si="4"/>
        <v>1</v>
      </c>
      <c r="W13" s="18">
        <f t="shared" si="5"/>
        <v>1</v>
      </c>
      <c r="X13" s="18">
        <f t="shared" si="6"/>
        <v>1</v>
      </c>
      <c r="Y13" s="8"/>
      <c r="AA13">
        <f t="shared" si="11"/>
        <v>0.33333333333333331</v>
      </c>
      <c r="AB13">
        <f t="shared" si="12"/>
        <v>0.33333333333333331</v>
      </c>
      <c r="AC13">
        <f t="shared" si="13"/>
        <v>0.33333333333333331</v>
      </c>
      <c r="AD13">
        <f t="shared" si="8"/>
        <v>1</v>
      </c>
      <c r="AE13" t="e">
        <f t="shared" si="14"/>
        <v>#DIV/0!</v>
      </c>
      <c r="AF13">
        <f t="shared" si="15"/>
        <v>0.125</v>
      </c>
      <c r="AG13">
        <f t="shared" si="16"/>
        <v>0.16666666666666666</v>
      </c>
      <c r="AH13" t="e">
        <f t="shared" si="17"/>
        <v>#DIV/0!</v>
      </c>
      <c r="AI13">
        <f t="shared" si="9"/>
        <v>0.29166666666666663</v>
      </c>
      <c r="AJ13" t="e">
        <f t="shared" si="18"/>
        <v>#DIV/0!</v>
      </c>
      <c r="AK13">
        <f t="shared" si="19"/>
        <v>0.125</v>
      </c>
      <c r="AL13">
        <f t="shared" si="20"/>
        <v>0.16666666666666666</v>
      </c>
      <c r="AM13" t="e">
        <f t="shared" si="21"/>
        <v>#DIV/0!</v>
      </c>
      <c r="AN13">
        <f t="shared" si="10"/>
        <v>0.29166666666666663</v>
      </c>
    </row>
    <row r="14" spans="1:40">
      <c r="A14" s="8"/>
      <c r="B14" s="8"/>
      <c r="C14" s="8" t="s">
        <v>36</v>
      </c>
      <c r="D14" s="8"/>
      <c r="E14" s="8"/>
      <c r="F14" s="18">
        <v>1</v>
      </c>
      <c r="G14" s="18">
        <v>1</v>
      </c>
      <c r="H14" s="18">
        <v>1</v>
      </c>
      <c r="I14" s="18">
        <v>1</v>
      </c>
      <c r="K14" s="18">
        <f>(K15+K16)/2</f>
        <v>0.875</v>
      </c>
      <c r="L14" s="18">
        <v>1</v>
      </c>
      <c r="N14" s="18">
        <f t="shared" si="1"/>
        <v>0.9375</v>
      </c>
      <c r="P14" s="21">
        <v>1</v>
      </c>
      <c r="Q14" s="21">
        <f>(Q15+Q16)/2</f>
        <v>0.75</v>
      </c>
      <c r="S14" s="18">
        <f t="shared" si="2"/>
        <v>0.875</v>
      </c>
      <c r="T14" s="18"/>
      <c r="U14" s="18">
        <f t="shared" si="3"/>
        <v>0.95833333333333337</v>
      </c>
      <c r="V14" s="18">
        <f t="shared" si="4"/>
        <v>0.91666666666666663</v>
      </c>
      <c r="W14" s="18">
        <f t="shared" si="5"/>
        <v>1</v>
      </c>
      <c r="X14" s="18">
        <f t="shared" si="6"/>
        <v>0.95833333333333337</v>
      </c>
      <c r="Y14" s="8"/>
      <c r="AA14">
        <f t="shared" si="11"/>
        <v>0.33333333333333331</v>
      </c>
      <c r="AB14">
        <f t="shared" si="12"/>
        <v>0.33333333333333331</v>
      </c>
      <c r="AC14">
        <f t="shared" si="13"/>
        <v>0.33333333333333331</v>
      </c>
      <c r="AD14">
        <f t="shared" si="8"/>
        <v>1</v>
      </c>
      <c r="AE14" t="e">
        <f t="shared" si="14"/>
        <v>#DIV/0!</v>
      </c>
      <c r="AF14">
        <f t="shared" si="15"/>
        <v>0.109375</v>
      </c>
      <c r="AG14">
        <f t="shared" si="16"/>
        <v>0.16666666666666666</v>
      </c>
      <c r="AH14" t="e">
        <f t="shared" si="17"/>
        <v>#DIV/0!</v>
      </c>
      <c r="AI14">
        <f t="shared" si="9"/>
        <v>0.27604166666666663</v>
      </c>
      <c r="AJ14" t="e">
        <f t="shared" si="18"/>
        <v>#DIV/0!</v>
      </c>
      <c r="AK14">
        <f t="shared" si="19"/>
        <v>0.125</v>
      </c>
      <c r="AL14">
        <f t="shared" si="20"/>
        <v>0.125</v>
      </c>
      <c r="AM14" t="e">
        <f t="shared" si="21"/>
        <v>#DIV/0!</v>
      </c>
      <c r="AN14">
        <f t="shared" si="10"/>
        <v>0.25</v>
      </c>
    </row>
    <row r="15" spans="1:40" ht="45">
      <c r="A15" s="10"/>
      <c r="B15" s="10"/>
      <c r="C15" s="10"/>
      <c r="D15" s="11" t="s">
        <v>37</v>
      </c>
      <c r="E15" s="10"/>
      <c r="F15" s="18">
        <v>1</v>
      </c>
      <c r="G15" s="18">
        <v>1</v>
      </c>
      <c r="H15" s="18">
        <v>1</v>
      </c>
      <c r="I15" s="19">
        <v>1</v>
      </c>
      <c r="K15" s="21">
        <v>0.75</v>
      </c>
      <c r="L15" s="18">
        <v>1</v>
      </c>
      <c r="N15" s="18">
        <f t="shared" si="1"/>
        <v>0.875</v>
      </c>
      <c r="P15" s="21">
        <v>1</v>
      </c>
      <c r="Q15" s="21">
        <v>1</v>
      </c>
      <c r="S15" s="18">
        <f t="shared" si="2"/>
        <v>1</v>
      </c>
      <c r="T15" s="21" t="s">
        <v>38</v>
      </c>
      <c r="U15" s="18">
        <f t="shared" si="3"/>
        <v>0.91666666666666663</v>
      </c>
      <c r="V15" s="18">
        <f t="shared" si="4"/>
        <v>1</v>
      </c>
      <c r="W15" s="18">
        <f t="shared" si="5"/>
        <v>1</v>
      </c>
      <c r="X15" s="18">
        <f t="shared" si="6"/>
        <v>0.97222222222222221</v>
      </c>
      <c r="Y15" s="10"/>
      <c r="AA15">
        <f t="shared" si="11"/>
        <v>0.33333333333333331</v>
      </c>
      <c r="AB15">
        <f t="shared" si="12"/>
        <v>0.33333333333333331</v>
      </c>
      <c r="AC15">
        <f t="shared" si="13"/>
        <v>0.33333333333333331</v>
      </c>
      <c r="AD15">
        <f t="shared" si="8"/>
        <v>1</v>
      </c>
      <c r="AE15" t="e">
        <f t="shared" si="14"/>
        <v>#DIV/0!</v>
      </c>
      <c r="AF15">
        <f t="shared" si="15"/>
        <v>9.375E-2</v>
      </c>
      <c r="AG15">
        <f t="shared" si="16"/>
        <v>0.16666666666666666</v>
      </c>
      <c r="AH15" t="e">
        <f t="shared" si="17"/>
        <v>#DIV/0!</v>
      </c>
      <c r="AI15">
        <f t="shared" si="9"/>
        <v>0.26041666666666663</v>
      </c>
      <c r="AJ15" t="e">
        <f t="shared" si="18"/>
        <v>#DIV/0!</v>
      </c>
      <c r="AK15">
        <f t="shared" si="19"/>
        <v>0.125</v>
      </c>
      <c r="AL15">
        <f t="shared" si="20"/>
        <v>0.16666666666666666</v>
      </c>
      <c r="AM15" t="e">
        <f t="shared" si="21"/>
        <v>#DIV/0!</v>
      </c>
      <c r="AN15">
        <f t="shared" si="10"/>
        <v>0.29166666666666663</v>
      </c>
    </row>
    <row r="16" spans="1:40">
      <c r="A16" s="12"/>
      <c r="B16" s="12"/>
      <c r="C16" s="12"/>
      <c r="D16" s="12" t="s">
        <v>39</v>
      </c>
      <c r="E16" s="12"/>
      <c r="F16" s="18">
        <v>1</v>
      </c>
      <c r="G16" s="18">
        <v>1</v>
      </c>
      <c r="H16" s="18">
        <v>1</v>
      </c>
      <c r="I16" s="20">
        <v>1</v>
      </c>
      <c r="K16" s="20">
        <v>1</v>
      </c>
      <c r="L16" s="18">
        <v>1</v>
      </c>
      <c r="N16" s="18">
        <f t="shared" si="1"/>
        <v>1</v>
      </c>
      <c r="P16" s="20">
        <f>(P17+P18)/2</f>
        <v>1</v>
      </c>
      <c r="Q16" s="20">
        <f>(Q17+Q18)/2</f>
        <v>0.5</v>
      </c>
      <c r="S16" s="18">
        <f t="shared" si="2"/>
        <v>0.75</v>
      </c>
      <c r="T16" s="20"/>
      <c r="U16" s="18">
        <f t="shared" si="3"/>
        <v>1</v>
      </c>
      <c r="V16" s="18">
        <f t="shared" si="4"/>
        <v>0.83333333333333337</v>
      </c>
      <c r="W16" s="18">
        <f t="shared" si="5"/>
        <v>1</v>
      </c>
      <c r="X16" s="18">
        <f t="shared" si="6"/>
        <v>0.94444444444444453</v>
      </c>
      <c r="Y16" s="12"/>
      <c r="AA16">
        <f t="shared" si="11"/>
        <v>0.33333333333333331</v>
      </c>
      <c r="AB16">
        <f t="shared" si="12"/>
        <v>0.33333333333333331</v>
      </c>
      <c r="AC16">
        <f t="shared" si="13"/>
        <v>0.33333333333333331</v>
      </c>
      <c r="AD16">
        <f t="shared" si="8"/>
        <v>1</v>
      </c>
      <c r="AE16" t="e">
        <f t="shared" si="14"/>
        <v>#DIV/0!</v>
      </c>
      <c r="AF16">
        <f t="shared" si="15"/>
        <v>0.125</v>
      </c>
      <c r="AG16">
        <f t="shared" si="16"/>
        <v>0.16666666666666666</v>
      </c>
      <c r="AH16" t="e">
        <f t="shared" si="17"/>
        <v>#DIV/0!</v>
      </c>
      <c r="AI16">
        <f t="shared" si="9"/>
        <v>0.29166666666666663</v>
      </c>
      <c r="AJ16" t="e">
        <f t="shared" si="18"/>
        <v>#DIV/0!</v>
      </c>
      <c r="AK16">
        <f t="shared" si="19"/>
        <v>0.125</v>
      </c>
      <c r="AL16">
        <f t="shared" si="20"/>
        <v>8.3333333333333329E-2</v>
      </c>
      <c r="AM16" t="e">
        <f t="shared" si="21"/>
        <v>#DIV/0!</v>
      </c>
      <c r="AN16">
        <f t="shared" si="10"/>
        <v>0.20833333333333331</v>
      </c>
    </row>
    <row r="17" spans="1:40" ht="30">
      <c r="A17" s="12"/>
      <c r="B17" s="12"/>
      <c r="C17" s="12"/>
      <c r="D17" s="12"/>
      <c r="E17" s="13" t="s">
        <v>40</v>
      </c>
      <c r="F17" s="18">
        <v>1</v>
      </c>
      <c r="G17" s="18">
        <v>1</v>
      </c>
      <c r="H17" s="18">
        <v>1</v>
      </c>
      <c r="I17" s="20">
        <v>1</v>
      </c>
      <c r="K17" s="20">
        <v>1</v>
      </c>
      <c r="L17" s="18">
        <v>1</v>
      </c>
      <c r="N17" s="18">
        <f t="shared" si="1"/>
        <v>1</v>
      </c>
      <c r="P17" s="23">
        <v>1</v>
      </c>
      <c r="Q17" s="23">
        <v>0.33333333333333331</v>
      </c>
      <c r="S17" s="18">
        <f t="shared" si="2"/>
        <v>0.66666666666666663</v>
      </c>
      <c r="T17" s="23" t="s">
        <v>41</v>
      </c>
      <c r="U17" s="18">
        <f t="shared" si="3"/>
        <v>1</v>
      </c>
      <c r="V17" s="18">
        <f t="shared" si="4"/>
        <v>0.77777777777777779</v>
      </c>
      <c r="W17" s="18">
        <f t="shared" si="5"/>
        <v>1</v>
      </c>
      <c r="X17" s="18">
        <f t="shared" si="6"/>
        <v>0.92592592592592593</v>
      </c>
      <c r="Y17" s="12"/>
      <c r="AA17">
        <f t="shared" si="11"/>
        <v>0.33333333333333331</v>
      </c>
      <c r="AB17">
        <f t="shared" si="12"/>
        <v>0.33333333333333331</v>
      </c>
      <c r="AC17">
        <f t="shared" si="13"/>
        <v>0.33333333333333331</v>
      </c>
      <c r="AD17">
        <f t="shared" si="8"/>
        <v>1</v>
      </c>
      <c r="AE17" t="e">
        <f t="shared" si="14"/>
        <v>#DIV/0!</v>
      </c>
      <c r="AF17">
        <f t="shared" si="15"/>
        <v>0.125</v>
      </c>
      <c r="AG17">
        <f t="shared" si="16"/>
        <v>0.16666666666666666</v>
      </c>
      <c r="AH17" t="e">
        <f t="shared" si="17"/>
        <v>#DIV/0!</v>
      </c>
      <c r="AI17">
        <f t="shared" si="9"/>
        <v>0.29166666666666663</v>
      </c>
      <c r="AJ17" t="e">
        <f t="shared" si="18"/>
        <v>#DIV/0!</v>
      </c>
      <c r="AK17">
        <f t="shared" si="19"/>
        <v>0.125</v>
      </c>
      <c r="AL17">
        <f t="shared" si="20"/>
        <v>5.5555555555555552E-2</v>
      </c>
      <c r="AM17" t="e">
        <f t="shared" si="21"/>
        <v>#DIV/0!</v>
      </c>
      <c r="AN17">
        <f t="shared" si="10"/>
        <v>0.18055555555555555</v>
      </c>
    </row>
    <row r="18" spans="1:40" ht="60">
      <c r="A18" s="12"/>
      <c r="B18" s="12"/>
      <c r="C18" s="12"/>
      <c r="D18" s="12"/>
      <c r="E18" s="13" t="s">
        <v>42</v>
      </c>
      <c r="F18" s="18">
        <v>1</v>
      </c>
      <c r="G18" s="18">
        <v>1</v>
      </c>
      <c r="H18" s="18">
        <v>1</v>
      </c>
      <c r="I18" s="20">
        <v>1</v>
      </c>
      <c r="K18" s="20">
        <v>1</v>
      </c>
      <c r="L18" s="18">
        <v>1</v>
      </c>
      <c r="N18" s="18">
        <f t="shared" si="1"/>
        <v>1</v>
      </c>
      <c r="P18" s="23">
        <v>1</v>
      </c>
      <c r="Q18" s="23">
        <v>0.66666666666666663</v>
      </c>
      <c r="S18" s="18">
        <f t="shared" si="2"/>
        <v>0.83333333333333326</v>
      </c>
      <c r="T18" s="23" t="s">
        <v>43</v>
      </c>
      <c r="U18" s="18">
        <f t="shared" si="3"/>
        <v>1</v>
      </c>
      <c r="V18" s="18">
        <f t="shared" si="4"/>
        <v>0.88888888888888884</v>
      </c>
      <c r="W18" s="18">
        <f t="shared" si="5"/>
        <v>1</v>
      </c>
      <c r="X18" s="18">
        <f t="shared" si="6"/>
        <v>0.96296296296296291</v>
      </c>
      <c r="Y18" s="12"/>
      <c r="AA18">
        <f t="shared" si="11"/>
        <v>0.33333333333333331</v>
      </c>
      <c r="AB18">
        <f t="shared" si="12"/>
        <v>0.33333333333333331</v>
      </c>
      <c r="AC18">
        <f t="shared" si="13"/>
        <v>0.33333333333333331</v>
      </c>
      <c r="AD18">
        <f t="shared" si="8"/>
        <v>1</v>
      </c>
      <c r="AE18" t="e">
        <f t="shared" si="14"/>
        <v>#DIV/0!</v>
      </c>
      <c r="AF18">
        <f t="shared" ref="AF5:AF18" si="22">(K18/K18)*0.5</f>
        <v>0.5</v>
      </c>
      <c r="AG18">
        <f t="shared" si="16"/>
        <v>0.16666666666666666</v>
      </c>
      <c r="AH18" t="e">
        <f t="shared" si="17"/>
        <v>#DIV/0!</v>
      </c>
      <c r="AI18">
        <f t="shared" si="9"/>
        <v>0.66666666666666663</v>
      </c>
      <c r="AJ18" t="e">
        <f t="shared" si="18"/>
        <v>#DIV/0!</v>
      </c>
      <c r="AK18">
        <f t="shared" si="19"/>
        <v>0.125</v>
      </c>
      <c r="AL18">
        <f t="shared" si="20"/>
        <v>0.1111111111111111</v>
      </c>
      <c r="AM18" t="e">
        <f t="shared" si="21"/>
        <v>#DIV/0!</v>
      </c>
      <c r="AN18">
        <f t="shared" si="10"/>
        <v>0.2361111111111111</v>
      </c>
    </row>
    <row r="19" spans="1:40">
      <c r="AI19" t="e">
        <f t="shared" ref="AI5:AI19" si="23">(N19/N19)*0.5</f>
        <v>#DIV/0!</v>
      </c>
    </row>
    <row r="21" spans="1:40">
      <c r="A21" s="15" t="s">
        <v>44</v>
      </c>
    </row>
    <row r="23" spans="1:40">
      <c r="B23" t="s">
        <v>45</v>
      </c>
      <c r="C23" t="s">
        <v>46</v>
      </c>
    </row>
    <row r="24" spans="1:40">
      <c r="A24" t="s">
        <v>2</v>
      </c>
      <c r="B24">
        <f>1*100</f>
        <v>100</v>
      </c>
      <c r="C24">
        <f>0.989583333333333*100</f>
        <v>98.9583333333333</v>
      </c>
    </row>
    <row r="25" spans="1:40">
      <c r="A25" t="s">
        <v>3</v>
      </c>
      <c r="B25">
        <v>100</v>
      </c>
      <c r="C25">
        <f>0.979166666666667*100</f>
        <v>97.9166666666667</v>
      </c>
    </row>
    <row r="26" spans="1:40">
      <c r="A26" t="s">
        <v>47</v>
      </c>
      <c r="B26">
        <v>100</v>
      </c>
      <c r="C26">
        <f>1*100</f>
        <v>100</v>
      </c>
    </row>
    <row r="27" spans="1:40">
      <c r="A27" t="s">
        <v>48</v>
      </c>
      <c r="B27">
        <v>100</v>
      </c>
      <c r="C27">
        <f>(C24+C25+C26)/3</f>
        <v>98.958333333333329</v>
      </c>
    </row>
    <row r="29" spans="1:40">
      <c r="B29" t="s">
        <v>49</v>
      </c>
      <c r="C29" t="s">
        <v>50</v>
      </c>
      <c r="D29" t="s">
        <v>51</v>
      </c>
    </row>
    <row r="30" spans="1:40">
      <c r="A30" t="s">
        <v>2</v>
      </c>
      <c r="B30">
        <v>100</v>
      </c>
      <c r="C30">
        <v>100</v>
      </c>
      <c r="D30">
        <f>0.96875*100</f>
        <v>96.875</v>
      </c>
    </row>
    <row r="31" spans="1:40">
      <c r="A31" t="s">
        <v>3</v>
      </c>
      <c r="B31">
        <v>100</v>
      </c>
      <c r="C31">
        <v>100</v>
      </c>
      <c r="D31">
        <f>0.875*100</f>
        <v>87.5</v>
      </c>
    </row>
    <row r="32" spans="1:40">
      <c r="A32" t="s">
        <v>47</v>
      </c>
      <c r="B32">
        <v>100</v>
      </c>
      <c r="C32">
        <v>100</v>
      </c>
      <c r="D32">
        <f>1*100</f>
        <v>100</v>
      </c>
    </row>
    <row r="33" spans="1:4">
      <c r="A33" t="s">
        <v>48</v>
      </c>
      <c r="B33">
        <v>100</v>
      </c>
      <c r="C33">
        <v>100</v>
      </c>
      <c r="D33">
        <f>(D30+D31+D32)/3</f>
        <v>94.791666666666671</v>
      </c>
    </row>
    <row r="35" spans="1:4">
      <c r="B35" t="s">
        <v>52</v>
      </c>
      <c r="C35" t="s">
        <v>22</v>
      </c>
    </row>
    <row r="36" spans="1:4">
      <c r="A36" t="s">
        <v>2</v>
      </c>
      <c r="B36">
        <v>100</v>
      </c>
      <c r="C36">
        <v>100</v>
      </c>
    </row>
    <row r="37" spans="1:4">
      <c r="A37" t="s">
        <v>3</v>
      </c>
      <c r="B37">
        <v>100</v>
      </c>
      <c r="C37">
        <v>100</v>
      </c>
    </row>
    <row r="38" spans="1:4">
      <c r="A38" t="s">
        <v>47</v>
      </c>
      <c r="B38">
        <v>100</v>
      </c>
      <c r="C38">
        <v>100</v>
      </c>
    </row>
    <row r="39" spans="1:4">
      <c r="A39" t="s">
        <v>48</v>
      </c>
      <c r="B39">
        <v>100</v>
      </c>
      <c r="C39">
        <v>100</v>
      </c>
    </row>
    <row r="41" spans="1:4">
      <c r="B41" t="s">
        <v>49</v>
      </c>
      <c r="C41" t="s">
        <v>50</v>
      </c>
      <c r="D41" t="s">
        <v>51</v>
      </c>
    </row>
    <row r="42" spans="1:4">
      <c r="A42" t="s">
        <v>15</v>
      </c>
      <c r="B42">
        <v>100</v>
      </c>
      <c r="C42">
        <v>100</v>
      </c>
      <c r="D42">
        <f>0.979166666666667*100</f>
        <v>97.9166666666667</v>
      </c>
    </row>
    <row r="43" spans="1:4">
      <c r="A43" t="s">
        <v>16</v>
      </c>
      <c r="B43">
        <v>100</v>
      </c>
      <c r="C43">
        <v>100</v>
      </c>
      <c r="D43">
        <f>0.958333333333333*100</f>
        <v>95.8333333333333</v>
      </c>
    </row>
    <row r="44" spans="1:4">
      <c r="A44" t="s">
        <v>17</v>
      </c>
      <c r="B44">
        <v>100</v>
      </c>
      <c r="C44">
        <v>100</v>
      </c>
      <c r="D44">
        <v>100</v>
      </c>
    </row>
    <row r="45" spans="1:4">
      <c r="A45" t="s">
        <v>48</v>
      </c>
      <c r="B45">
        <v>100</v>
      </c>
      <c r="C45">
        <v>100</v>
      </c>
      <c r="D45">
        <f>(D42+D43)/2</f>
        <v>96.875</v>
      </c>
    </row>
    <row r="47" spans="1:4">
      <c r="B47" t="s">
        <v>45</v>
      </c>
      <c r="C47" t="s">
        <v>46</v>
      </c>
    </row>
    <row r="48" spans="1:4">
      <c r="A48" t="s">
        <v>15</v>
      </c>
      <c r="B48">
        <v>100</v>
      </c>
      <c r="C48">
        <f>0.993055555555555*100</f>
        <v>99.3055555555555</v>
      </c>
    </row>
    <row r="49" spans="1:4">
      <c r="A49" t="s">
        <v>16</v>
      </c>
      <c r="B49">
        <v>100</v>
      </c>
      <c r="C49">
        <f>0.986111111111111*100</f>
        <v>98.6111111111111</v>
      </c>
    </row>
    <row r="50" spans="1:4">
      <c r="A50" t="s">
        <v>17</v>
      </c>
      <c r="B50">
        <v>100</v>
      </c>
      <c r="C50">
        <v>100</v>
      </c>
    </row>
    <row r="51" spans="1:4">
      <c r="A51" t="s">
        <v>48</v>
      </c>
      <c r="B51">
        <v>100</v>
      </c>
      <c r="C51">
        <f>(C48+C49+C50)/3</f>
        <v>99.305555555555543</v>
      </c>
    </row>
    <row r="53" spans="1:4">
      <c r="B53">
        <v>0.99305555555555547</v>
      </c>
      <c r="C53">
        <v>0.98611111111111116</v>
      </c>
      <c r="D53">
        <v>1</v>
      </c>
    </row>
  </sheetData>
  <sheetProtection selectLockedCells="1"/>
  <mergeCells count="5">
    <mergeCell ref="F1:J1"/>
    <mergeCell ref="K1:O1"/>
    <mergeCell ref="P1:T1"/>
    <mergeCell ref="U1:Y1"/>
    <mergeCell ref="A1:D1"/>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showGridLines="0" topLeftCell="A28" workbookViewId="0">
      <selection activeCell="D60" sqref="D60"/>
    </sheetView>
  </sheetViews>
  <sheetFormatPr defaultColWidth="11.42578125" defaultRowHeight="15"/>
  <sheetData/>
  <sheetProtection selectLockedCells="1" selectUnlockedCells="1"/>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2d4c26f-4af3-4eaf-a491-ed24d6f6e910">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7B8D9FDBFD1FEF4EAEA109C84FC2E81E" ma:contentTypeVersion="11" ma:contentTypeDescription="Create a new document." ma:contentTypeScope="" ma:versionID="4dc48393131c88f8877bdae3f89eff8a">
  <xsd:schema xmlns:xsd="http://www.w3.org/2001/XMLSchema" xmlns:xs="http://www.w3.org/2001/XMLSchema" xmlns:p="http://schemas.microsoft.com/office/2006/metadata/properties" xmlns:ns2="62d4c26f-4af3-4eaf-a491-ed24d6f6e910" targetNamespace="http://schemas.microsoft.com/office/2006/metadata/properties" ma:root="true" ma:fieldsID="ab5631f1f43246c62b7a90893b09f8cf" ns2:_="">
    <xsd:import namespace="62d4c26f-4af3-4eaf-a491-ed24d6f6e91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2:MediaServiceDateTaken" minOccurs="0"/>
                <xsd:element ref="ns2:MediaServiceOCR" minOccurs="0"/>
                <xsd:element ref="ns2:MediaServiceGenerationTime" minOccurs="0"/>
                <xsd:element ref="ns2:MediaServiceEventHashCode"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2d4c26f-4af3-4eaf-a491-ed24d6f6e91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5c77d6e1-fbf4-47bb-831f-7569ca65aab9" ma:termSetId="09814cd3-568e-fe90-9814-8d621ff8fb84" ma:anchorId="fba54fb3-c3e1-fe81-a776-ca4b69148c4d" ma:open="true" ma:isKeyword="false">
      <xsd:complexType>
        <xsd:sequence>
          <xsd:element ref="pc:Terms" minOccurs="0" maxOccurs="1"/>
        </xsd:sequence>
      </xsd:complex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18" nillable="true" ma:displayName="Loca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A5BEBEB-DCB3-4E6D-88DE-84D86A9AE3A8}"/>
</file>

<file path=customXml/itemProps2.xml><?xml version="1.0" encoding="utf-8"?>
<ds:datastoreItem xmlns:ds="http://schemas.openxmlformats.org/officeDocument/2006/customXml" ds:itemID="{30CB0562-E37B-4B4F-8BF8-59DB11D0C5E5}"/>
</file>

<file path=customXml/itemProps3.xml><?xml version="1.0" encoding="utf-8"?>
<ds:datastoreItem xmlns:ds="http://schemas.openxmlformats.org/officeDocument/2006/customXml" ds:itemID="{9E6584EF-E0AC-4EC2-B1B1-FE9941A90587}"/>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Arnaud Fleurquin</dc:creator>
  <cp:keywords/>
  <dc:description/>
  <cp:lastModifiedBy>Boulet Alan (Hauts de France)</cp:lastModifiedBy>
  <cp:revision/>
  <dcterms:created xsi:type="dcterms:W3CDTF">2024-10-28T15:43:51Z</dcterms:created>
  <dcterms:modified xsi:type="dcterms:W3CDTF">2026-01-21T09:14:00Z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0x0101007B8D9FDBFD1FEF4EAEA109C84FC2E81E</vt:lpwstr>
  </property>
  <property fmtid="{D5CDD505-2E9C-101B-9397-08002B2CF9AE}" pid="3" name="MediaServiceImageTags">
    <vt:lpwstr/>
  </property>
</Properties>
</file>